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4" activeTab="7"/>
  </bookViews>
  <sheets>
    <sheet name="NASLOVNA " sheetId="4" r:id="rId1"/>
    <sheet name="SADRŽAJ" sheetId="5" r:id="rId2"/>
    <sheet name="SAŽETAK" sheetId="6" r:id="rId3"/>
    <sheet name=" Račun prihoda i rashoda" sheetId="7" r:id="rId4"/>
    <sheet name="Prihodi i rashodi po izvorima" sheetId="8" r:id="rId5"/>
    <sheet name="Rashodi prema funkcijskoj kl" sheetId="9" r:id="rId6"/>
    <sheet name="Račun financiranja" sheetId="10" r:id="rId7"/>
    <sheet name="POSEBAN DIO" sheetId="11" r:id="rId8"/>
  </sheets>
  <calcPr calcId="145621"/>
</workbook>
</file>

<file path=xl/calcChain.xml><?xml version="1.0" encoding="utf-8"?>
<calcChain xmlns="http://schemas.openxmlformats.org/spreadsheetml/2006/main">
  <c r="I67" i="11" l="1"/>
  <c r="I66" i="11" s="1"/>
  <c r="I65" i="11" s="1"/>
  <c r="H67" i="11"/>
  <c r="H66" i="11" s="1"/>
  <c r="H65" i="11" s="1"/>
  <c r="G67" i="11"/>
  <c r="G66" i="11" s="1"/>
  <c r="G65" i="11" s="1"/>
  <c r="F65" i="11"/>
  <c r="E65" i="11"/>
  <c r="F11" i="7"/>
  <c r="G63" i="11" l="1"/>
  <c r="G62" i="11" s="1"/>
  <c r="F63" i="11"/>
  <c r="E63" i="11"/>
  <c r="E62" i="11" s="1"/>
  <c r="I62" i="11"/>
  <c r="H62" i="11"/>
  <c r="F62" i="11"/>
  <c r="F60" i="11"/>
  <c r="F59" i="11" s="1"/>
  <c r="F56" i="11"/>
  <c r="E56" i="11"/>
  <c r="F55" i="11"/>
  <c r="E55" i="11"/>
  <c r="F51" i="11"/>
  <c r="E51" i="11"/>
  <c r="F50" i="11"/>
  <c r="E50" i="11"/>
  <c r="I47" i="11"/>
  <c r="I46" i="11" s="1"/>
  <c r="I45" i="11" s="1"/>
  <c r="H47" i="11"/>
  <c r="G47" i="11"/>
  <c r="G46" i="11" s="1"/>
  <c r="G45" i="11" s="1"/>
  <c r="F47" i="11"/>
  <c r="E47" i="11"/>
  <c r="E46" i="11" s="1"/>
  <c r="E45" i="11" s="1"/>
  <c r="H46" i="11"/>
  <c r="H45" i="11" s="1"/>
  <c r="F46" i="11"/>
  <c r="F45" i="11" s="1"/>
  <c r="F43" i="11"/>
  <c r="E43" i="11"/>
  <c r="F42" i="11"/>
  <c r="E42" i="11"/>
  <c r="F41" i="11"/>
  <c r="E41" i="11"/>
  <c r="I39" i="11"/>
  <c r="H39" i="11"/>
  <c r="H38" i="11" s="1"/>
  <c r="H37" i="11" s="1"/>
  <c r="G39" i="11"/>
  <c r="F39" i="11"/>
  <c r="F38" i="11" s="1"/>
  <c r="F37" i="11" s="1"/>
  <c r="E39" i="11"/>
  <c r="I38" i="11"/>
  <c r="I37" i="11" s="1"/>
  <c r="G38" i="11"/>
  <c r="G37" i="11" s="1"/>
  <c r="E38" i="11"/>
  <c r="E37" i="11" s="1"/>
  <c r="F35" i="11"/>
  <c r="F34" i="11" s="1"/>
  <c r="I31" i="11"/>
  <c r="I30" i="11" s="1"/>
  <c r="H31" i="11"/>
  <c r="H30" i="11" s="1"/>
  <c r="G31" i="11"/>
  <c r="G30" i="11" s="1"/>
  <c r="F31" i="11"/>
  <c r="E31" i="11"/>
  <c r="F30" i="11"/>
  <c r="E30" i="11"/>
  <c r="I28" i="11"/>
  <c r="I27" i="11" s="1"/>
  <c r="H28" i="11"/>
  <c r="G28" i="11"/>
  <c r="G27" i="11" s="1"/>
  <c r="F28" i="11"/>
  <c r="F27" i="11" s="1"/>
  <c r="E28" i="11"/>
  <c r="E27" i="11" s="1"/>
  <c r="H27" i="11"/>
  <c r="F25" i="11"/>
  <c r="F24" i="11" s="1"/>
  <c r="I19" i="11"/>
  <c r="I18" i="11" s="1"/>
  <c r="H19" i="11"/>
  <c r="H18" i="11" s="1"/>
  <c r="G19" i="11"/>
  <c r="G18" i="11" s="1"/>
  <c r="F19" i="11"/>
  <c r="F18" i="11" s="1"/>
  <c r="E19" i="11"/>
  <c r="E18" i="11" s="1"/>
  <c r="I13" i="11"/>
  <c r="I12" i="11" s="1"/>
  <c r="H13" i="11"/>
  <c r="H12" i="11" s="1"/>
  <c r="G13" i="11"/>
  <c r="F13" i="11"/>
  <c r="F12" i="11" s="1"/>
  <c r="E13" i="11"/>
  <c r="E12" i="11" s="1"/>
  <c r="G12" i="11"/>
  <c r="I7" i="11"/>
  <c r="I6" i="11" s="1"/>
  <c r="H7" i="11"/>
  <c r="H6" i="11" s="1"/>
  <c r="G7" i="11"/>
  <c r="F7" i="11"/>
  <c r="F6" i="11" s="1"/>
  <c r="E7" i="11"/>
  <c r="E6" i="11" s="1"/>
  <c r="E5" i="11" s="1"/>
  <c r="E4" i="11" s="1"/>
  <c r="G6" i="11"/>
  <c r="H13" i="10"/>
  <c r="G13" i="10"/>
  <c r="G12" i="10" s="1"/>
  <c r="F13" i="10"/>
  <c r="E13" i="10"/>
  <c r="E12" i="10" s="1"/>
  <c r="D13" i="10"/>
  <c r="H12" i="10"/>
  <c r="F12" i="10"/>
  <c r="D12" i="10"/>
  <c r="H9" i="10"/>
  <c r="G9" i="10"/>
  <c r="G8" i="10" s="1"/>
  <c r="F9" i="10"/>
  <c r="E9" i="10"/>
  <c r="E8" i="10" s="1"/>
  <c r="D9" i="10"/>
  <c r="H8" i="10"/>
  <c r="F8" i="10"/>
  <c r="D8" i="10"/>
  <c r="F11" i="9"/>
  <c r="E11" i="9"/>
  <c r="E10" i="9" s="1"/>
  <c r="D11" i="9"/>
  <c r="C11" i="9"/>
  <c r="B11" i="9"/>
  <c r="F10" i="9"/>
  <c r="D10" i="9"/>
  <c r="C10" i="9"/>
  <c r="B10" i="9"/>
  <c r="G51" i="8"/>
  <c r="F51" i="8"/>
  <c r="E51" i="8"/>
  <c r="G50" i="8"/>
  <c r="F50" i="8"/>
  <c r="E50" i="8"/>
  <c r="D50" i="8"/>
  <c r="G48" i="8"/>
  <c r="F48" i="8"/>
  <c r="E48" i="8"/>
  <c r="D48" i="8"/>
  <c r="C48" i="8"/>
  <c r="G46" i="8"/>
  <c r="F46" i="8"/>
  <c r="E46" i="8"/>
  <c r="D46" i="8"/>
  <c r="C46" i="8"/>
  <c r="G41" i="8"/>
  <c r="F41" i="8"/>
  <c r="E41" i="8"/>
  <c r="D41" i="8"/>
  <c r="C41" i="8"/>
  <c r="G39" i="8"/>
  <c r="F39" i="8"/>
  <c r="E39" i="8"/>
  <c r="D39" i="8"/>
  <c r="C39" i="8"/>
  <c r="G37" i="8"/>
  <c r="F37" i="8"/>
  <c r="E37" i="8"/>
  <c r="D37" i="8"/>
  <c r="C37" i="8"/>
  <c r="G33" i="8"/>
  <c r="G32" i="8" s="1"/>
  <c r="F33" i="8"/>
  <c r="F32" i="8" s="1"/>
  <c r="E33" i="8"/>
  <c r="E32" i="8" s="1"/>
  <c r="D33" i="8"/>
  <c r="C33" i="8"/>
  <c r="D32" i="8"/>
  <c r="G26" i="8"/>
  <c r="F26" i="8"/>
  <c r="E26" i="8"/>
  <c r="D26" i="8"/>
  <c r="C26" i="8"/>
  <c r="G24" i="8"/>
  <c r="F24" i="8"/>
  <c r="E24" i="8"/>
  <c r="D24" i="8"/>
  <c r="C24" i="8"/>
  <c r="C54" i="8" s="1"/>
  <c r="G19" i="8"/>
  <c r="F19" i="8"/>
  <c r="E19" i="8"/>
  <c r="D19" i="8"/>
  <c r="C19" i="8"/>
  <c r="C53" i="8" s="1"/>
  <c r="G17" i="8"/>
  <c r="F17" i="8"/>
  <c r="E17" i="8"/>
  <c r="D17" i="8"/>
  <c r="C17" i="8"/>
  <c r="G15" i="8"/>
  <c r="F15" i="8"/>
  <c r="E15" i="8"/>
  <c r="D15" i="8"/>
  <c r="C15" i="8"/>
  <c r="C52" i="8" s="1"/>
  <c r="G11" i="8"/>
  <c r="G10" i="8" s="1"/>
  <c r="F11" i="8"/>
  <c r="F10" i="8" s="1"/>
  <c r="E11" i="8"/>
  <c r="E10" i="8" s="1"/>
  <c r="D11" i="8"/>
  <c r="C11" i="8"/>
  <c r="C51" i="8" s="1"/>
  <c r="D10" i="8"/>
  <c r="C10" i="8"/>
  <c r="H36" i="7"/>
  <c r="G36" i="7"/>
  <c r="F36" i="7"/>
  <c r="E36" i="7"/>
  <c r="D36" i="7"/>
  <c r="H32" i="7"/>
  <c r="G32" i="7"/>
  <c r="F32" i="7"/>
  <c r="E32" i="7"/>
  <c r="D32" i="7"/>
  <c r="H26" i="7"/>
  <c r="G26" i="7"/>
  <c r="G25" i="7" s="1"/>
  <c r="F26" i="7"/>
  <c r="E26" i="7"/>
  <c r="D26" i="7"/>
  <c r="E25" i="7"/>
  <c r="D25" i="7"/>
  <c r="H18" i="7"/>
  <c r="G18" i="7"/>
  <c r="F18" i="7"/>
  <c r="E18" i="7"/>
  <c r="D18" i="7"/>
  <c r="H11" i="7"/>
  <c r="H10" i="7" s="1"/>
  <c r="G11" i="7"/>
  <c r="G10" i="7" s="1"/>
  <c r="F10" i="7"/>
  <c r="E11" i="7"/>
  <c r="D11" i="7"/>
  <c r="E10" i="7"/>
  <c r="E39" i="7" s="1"/>
  <c r="E38" i="7" s="1"/>
  <c r="D10" i="7"/>
  <c r="D39" i="7" s="1"/>
  <c r="D38" i="7" s="1"/>
  <c r="F37" i="6"/>
  <c r="G34" i="6" s="1"/>
  <c r="G37" i="6" s="1"/>
  <c r="J21" i="6"/>
  <c r="I21" i="6"/>
  <c r="H21" i="6"/>
  <c r="G21" i="6"/>
  <c r="F21" i="6"/>
  <c r="J11" i="6"/>
  <c r="I11" i="6"/>
  <c r="H11" i="6"/>
  <c r="G11" i="6"/>
  <c r="F11" i="6"/>
  <c r="J8" i="6"/>
  <c r="J14" i="6" s="1"/>
  <c r="J22" i="6" s="1"/>
  <c r="I8" i="6"/>
  <c r="I14" i="6" s="1"/>
  <c r="I22" i="6" s="1"/>
  <c r="I28" i="6" s="1"/>
  <c r="H8" i="6"/>
  <c r="H14" i="6" s="1"/>
  <c r="H22" i="6" s="1"/>
  <c r="H28" i="6" s="1"/>
  <c r="G8" i="6"/>
  <c r="G14" i="6" s="1"/>
  <c r="G22" i="6" s="1"/>
  <c r="F8" i="6"/>
  <c r="F14" i="6" s="1"/>
  <c r="F22" i="6" s="1"/>
  <c r="F28" i="6" s="1"/>
  <c r="H25" i="7" l="1"/>
  <c r="G39" i="7"/>
  <c r="F25" i="7"/>
  <c r="H39" i="7"/>
  <c r="I5" i="11"/>
  <c r="I4" i="11" s="1"/>
  <c r="G5" i="11"/>
  <c r="G4" i="11" s="1"/>
  <c r="F5" i="11"/>
  <c r="F4" i="11" s="1"/>
  <c r="H5" i="11"/>
  <c r="H4" i="11" s="1"/>
  <c r="C50" i="8"/>
  <c r="C32" i="8" s="1"/>
  <c r="H34" i="6"/>
  <c r="H37" i="6" s="1"/>
  <c r="I34" i="6" s="1"/>
  <c r="I37" i="6" s="1"/>
  <c r="J34" i="6" s="1"/>
  <c r="J37" i="6" s="1"/>
  <c r="F39" i="7" l="1"/>
  <c r="H38" i="7"/>
  <c r="G38" i="7"/>
  <c r="F38" i="7" l="1"/>
</calcChain>
</file>

<file path=xl/sharedStrings.xml><?xml version="1.0" encoding="utf-8"?>
<sst xmlns="http://schemas.openxmlformats.org/spreadsheetml/2006/main" count="337" uniqueCount="162">
  <si>
    <r>
      <rPr>
        <b/>
        <sz val="16"/>
        <color indexed="8"/>
        <rFont val="Arial"/>
        <family val="2"/>
        <charset val="238"/>
      </rPr>
      <t xml:space="preserve">FINANCIJSKI PLAN </t>
    </r>
    <r>
      <rPr>
        <b/>
        <sz val="14"/>
        <color indexed="8"/>
        <rFont val="Arial"/>
        <family val="2"/>
        <charset val="238"/>
      </rPr>
      <t xml:space="preserve">
</t>
    </r>
    <r>
      <rPr>
        <b/>
        <i/>
        <sz val="14"/>
        <color theme="3" tint="-0.249977111117893"/>
        <rFont val="Arial"/>
        <family val="2"/>
        <charset val="238"/>
      </rPr>
      <t>SPECIJALNE BOLNICE ZA ORTOPEDIJU, BIOGRAD NA MORU</t>
    </r>
    <r>
      <rPr>
        <b/>
        <i/>
        <sz val="14"/>
        <color indexed="10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ZA 2024. GODINU I PROJEKCIJE ZA 2025. I 2026. GODINU</t>
    </r>
  </si>
  <si>
    <t xml:space="preserve"> SADRŽAJ FINANCIJSKOG PLANA</t>
  </si>
  <si>
    <r>
      <rPr>
        <b/>
        <i/>
        <sz val="11"/>
        <color theme="3" tint="-0.249977111117893"/>
        <rFont val="Calibri"/>
        <family val="2"/>
        <charset val="238"/>
        <scheme val="minor"/>
      </rPr>
      <t>SPECIJALNE BOLNICE ZA ORTOPEDIJU, BIOGRAD NA MORU</t>
    </r>
    <r>
      <rPr>
        <b/>
        <i/>
        <sz val="11"/>
        <color theme="1"/>
        <rFont val="Calibri"/>
        <family val="2"/>
        <charset val="238"/>
        <scheme val="minor"/>
      </rPr>
      <t xml:space="preserve"> ZA 2024. GODINU I PROJEKCIJE ZA 2025. I 2026. GODINU</t>
    </r>
  </si>
  <si>
    <t xml:space="preserve">SADRŽAJ </t>
  </si>
  <si>
    <t>SASTAVNI DIO</t>
  </si>
  <si>
    <t xml:space="preserve"> OPIS SASTAVNOG DIJELA</t>
  </si>
  <si>
    <t>Opći dio financijskog plana</t>
  </si>
  <si>
    <t>Sažetak Računa prihoda i rashoda                                                                                                                                                                                                       Sažetak Računa financiranja</t>
  </si>
  <si>
    <t xml:space="preserve">• ukupni prihodi poslovanja i prihodi od prodaje nefinancijske imovine,   ukupni rashodi poslovanja i rashodi za nabavu nefinancijske imovine                    </t>
  </si>
  <si>
    <t>• ukupni primici od financijske imovine i zaduživanja i izdaci za financijsku imovinu i otplate zajmova</t>
  </si>
  <si>
    <t>Račun prihoda i rashoda</t>
  </si>
  <si>
    <t>• ukupni prihodi i rashodi iskazani prema izvorima financiranja i ekonomskoj klasifikaciji na razini skupine</t>
  </si>
  <si>
    <t>• ukupni rashodi iskazani prema funkcijskoj klasifikaciji</t>
  </si>
  <si>
    <t>Račun financiranja</t>
  </si>
  <si>
    <t>• ukupni primici od financijske imovine i zaduživanja i izdaci za financijsku imovinu i otplate instrumenata zaduživanja prema izvorima financiranja i ekonomskoj klasifikaciji na razini skupine</t>
  </si>
  <si>
    <t>Preneseni višak ili preneseni manjak prihoda nad rashodima</t>
  </si>
  <si>
    <t>• ako ukupni prihodi i primici nisu jednaki ukupnim rashodima i izdacima, financijski plan sadrži i preneseni višak ili preneseni manjak prihoda nad rashodima</t>
  </si>
  <si>
    <t>Višegodišnji plan uravnoteženja</t>
  </si>
  <si>
    <t>• ako proračunski korisnici ne mogu preneseni manjak podmiriti do kraja proračunske godine, obvezni su izraditi višegodišnji plan uravnoteženja za razdoblje za koje se financijski plan donosi</t>
  </si>
  <si>
    <t>• ako proračunski korisnici ne mogu preneseni višak, zbog njegove veličine, u cijelosti iskoristiti u jednoj proračunskoj godini, korištenje viška planira se višegodišnjim planom uravnoteženja za razdoblje za koje se financijski plan donosi</t>
  </si>
  <si>
    <t>Posebni dio financijskog plana</t>
  </si>
  <si>
    <t>Plan rashoda i izdataka proračunskih korisnika</t>
  </si>
  <si>
    <t>• rashodi i izdaci iskazani po izvorima financiranja i ekonomskoj klasifikaciji na razini skupine, raspoređeni u programe koji se sastoje od aktivnosti i projekata</t>
  </si>
  <si>
    <t>Obrazloženje financijskog plana</t>
  </si>
  <si>
    <t>Obrazloženje općeg dijela financijskog plana i obrazloženje posebnog dijela financijskog plana</t>
  </si>
  <si>
    <t>• obrazloženje općeg dijela financijskog plana sadrži obrazloženje prihoda i rashoda, primitaka i izdataka te obrazloženje prenesenog manjka odnosno viška financijskog plana                                                                                                                    • obrazloženje posebnog dijela financijskog plana sastoji se od obrazloženja programa koje se daje kroz obrazloženje aktivnosti i projekata zajedno s ciljevima i pokazateljima uspješnosti iz akata strateškog planiranja i godišnjeg plana rada</t>
  </si>
  <si>
    <t>FINANCIJSKI PLAN SPECIJALNE BOLNICE ZA ORTOPEDIJU, BIOGRAD NA MORU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</si>
  <si>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</si>
  <si>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</si>
  <si>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</si>
  <si>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</si>
  <si>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</si>
  <si>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</si>
  <si>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</si>
  <si>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</si>
  <si>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</si>
  <si>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</si>
  <si>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</si>
  <si>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</si>
  <si>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</si>
  <si>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</si>
  <si>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</si>
  <si>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</si>
  <si>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</si>
  <si>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</si>
  <si>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</si>
  <si>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</si>
  <si>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</si>
  <si>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</si>
  <si>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</si>
  <si>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</si>
  <si>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</si>
  <si>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</si>
  <si>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</si>
  <si>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</si>
  <si>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</si>
  <si>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>PRIHODI POSLOVANJA PREMA EKONOMSKOJ KLASIFIKACIJI</t>
  </si>
  <si>
    <t>Razred</t>
  </si>
  <si>
    <t>Skupina</t>
  </si>
  <si>
    <t>Naziv prihoda</t>
  </si>
  <si>
    <t>Izvršenje 2022.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</si>
  <si>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</si>
  <si>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</si>
  <si>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</si>
  <si>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</si>
  <si>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</si>
  <si>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Prihod od imovine</t>
  </si>
  <si>
    <t xml:space="preserve">Prihodi po posebnim propisima </t>
  </si>
  <si>
    <t>Prihodi od prodaje proizvedene robe i pružanja usluga i prihodi od donacija</t>
  </si>
  <si>
    <t>Prihodi iz nadležnog proračuna i od HZZO-a temeljem ugovornih obveza</t>
  </si>
  <si>
    <t>Kazne, upravne mjere i ostali prihodi</t>
  </si>
  <si>
    <t>Prihodi od prodaje nefinancijske imovine</t>
  </si>
  <si>
    <t>Prihodi od prodaje proizvedene dugotrajne imovine</t>
  </si>
  <si>
    <t>RASHODI POSLOVANJA PREMA EKONOMSKOJ KLASIFIKACIJI</t>
  </si>
  <si>
    <t>Naziv rashoda</t>
  </si>
  <si>
    <t>Rashodi poslovanja</t>
  </si>
  <si>
    <t>Rashodi za zaposlene</t>
  </si>
  <si>
    <t>Materijalni rashodi</t>
  </si>
  <si>
    <t>Financijski rashodi</t>
  </si>
  <si>
    <t xml:space="preserve">Ostali rashodi 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</si>
  <si>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</si>
  <si>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</si>
  <si>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</si>
  <si>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</si>
  <si>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Izdaci za otplatu glavnice primljenih kredita i zajmova</t>
  </si>
  <si>
    <t xml:space="preserve">Višak / manjak </t>
  </si>
  <si>
    <t>Višak / manjak prihoda</t>
  </si>
  <si>
    <t>PRIHODI POSLOVANJA PREMA IZVORIMA FINANCIRANJA</t>
  </si>
  <si>
    <t>Brojčana oznaka i naziv</t>
  </si>
  <si>
    <t>Opći prihodi i primici</t>
  </si>
  <si>
    <t xml:space="preserve">11 </t>
  </si>
  <si>
    <t xml:space="preserve">41 </t>
  </si>
  <si>
    <t>Prihodi od HZZO-a</t>
  </si>
  <si>
    <t xml:space="preserve">45 </t>
  </si>
  <si>
    <t>Dec. sredstva -Županija</t>
  </si>
  <si>
    <t xml:space="preserve">3 </t>
  </si>
  <si>
    <t>Vlastiti prihodi</t>
  </si>
  <si>
    <t xml:space="preserve">31 </t>
  </si>
  <si>
    <t>Prihodi za posebne namjene</t>
  </si>
  <si>
    <t xml:space="preserve">413 </t>
  </si>
  <si>
    <t>Prihod po posebnim propisima</t>
  </si>
  <si>
    <t>Pomoći</t>
  </si>
  <si>
    <t>52</t>
  </si>
  <si>
    <t xml:space="preserve"> Ostale pomoći</t>
  </si>
  <si>
    <t xml:space="preserve"> Državni proračun - Ministarstvo zdravstva </t>
  </si>
  <si>
    <t>Pomoći od JLP(R)S</t>
  </si>
  <si>
    <t xml:space="preserve">pomoći od HZZ-a </t>
  </si>
  <si>
    <t>Donacije</t>
  </si>
  <si>
    <t>Prihodi od nefinancijske imovine i nadoknade šteta s osnova osiguranja</t>
  </si>
  <si>
    <t>RASHODI POSLOVANJA PREMA IZVORIMA FINANCIRANJA</t>
  </si>
  <si>
    <t>Višak / Manjak</t>
  </si>
  <si>
    <t>RASHODI PREMA FUNKCIJSKOJ KLASIFIKACIJI</t>
  </si>
  <si>
    <t>UKUPNI RASHODI</t>
  </si>
  <si>
    <t>07 ZDRAVSTVO</t>
  </si>
  <si>
    <t>0732 Usluge specijalističkih bolnica</t>
  </si>
  <si>
    <t>B. RAČUN FINANCIRANJA PREMA EKONOMSKOJ KLASIFIKACIJI</t>
  </si>
  <si>
    <t>Naziv</t>
  </si>
  <si>
    <t>PRIMICI UKUPNO</t>
  </si>
  <si>
    <t>Primici od financijske imovine i zaduživanja</t>
  </si>
  <si>
    <t>Primici od zaduživanja</t>
  </si>
  <si>
    <t>IZDACI UKUPNO</t>
  </si>
  <si>
    <t>Izdaci za financijsku imovinu i otplate zajmova</t>
  </si>
  <si>
    <t>II. POSEBNI DIO</t>
  </si>
  <si>
    <t>Šifra</t>
  </si>
  <si>
    <t xml:space="preserve">Naziv </t>
  </si>
  <si>
    <t>Program: 2512</t>
  </si>
  <si>
    <t>DJELATNOST USTANOVA U ZDRAVSTVU</t>
  </si>
  <si>
    <t>Aktivnost A 2512-01</t>
  </si>
  <si>
    <t>Administracija i upravljanje</t>
  </si>
  <si>
    <t>Izvor financiranja 31</t>
  </si>
  <si>
    <t>Izdaci za otplatu glavnice primlj.kredite</t>
  </si>
  <si>
    <t>Izvor financiranja 41</t>
  </si>
  <si>
    <t>'Financijski rashodi</t>
  </si>
  <si>
    <t>Rezultat poslovanja-manjak</t>
  </si>
  <si>
    <t>Izvor financiranja 413</t>
  </si>
  <si>
    <t xml:space="preserve"> Prihodi po posebnim propisima</t>
  </si>
  <si>
    <t>Izvor financiranja 53</t>
  </si>
  <si>
    <t>Izvor financiranja 57</t>
  </si>
  <si>
    <t>Pomoći od HZMO-a, HZZ-a i HZZO-a</t>
  </si>
  <si>
    <t>Izvor financiranja 61</t>
  </si>
  <si>
    <t>Izvor financiranja 71</t>
  </si>
  <si>
    <t>'Prihodi od nefinancijske imovine i nadoknade šteta s osnova osiguranja</t>
  </si>
  <si>
    <t>Aktivnost A 2512-02</t>
  </si>
  <si>
    <t>Investicijsko i tekuće održavanje</t>
  </si>
  <si>
    <t>Izvor financiranja 45</t>
  </si>
  <si>
    <t>'Dec. sredstva -Županija</t>
  </si>
  <si>
    <t>Aktivnost A 2512-04</t>
  </si>
  <si>
    <t>Sanacija-lijekovi i medicinski potrošni materijal</t>
  </si>
  <si>
    <t>Izvor financiranja 51</t>
  </si>
  <si>
    <t xml:space="preserve">Državni proračun - Ministarstvo zdravstva </t>
  </si>
  <si>
    <t>Kapitalni projekt K2512-03</t>
  </si>
  <si>
    <t>Investicijsko ulaganje</t>
  </si>
  <si>
    <t>Izradila:</t>
  </si>
  <si>
    <t>Marija Eškinja dipl.oec.</t>
  </si>
  <si>
    <t>Ravnatelj:</t>
  </si>
  <si>
    <t>Mate Kutleša dipl.iur.</t>
  </si>
  <si>
    <t>Opći prihodi i primici ŽUPANIJA</t>
  </si>
  <si>
    <t>Izvor financiranja 11</t>
  </si>
  <si>
    <t>Kapitalni projekt K2514-10</t>
  </si>
  <si>
    <t>Investicijsko ulaganje/ IZRADA BOLNIČKE LJEKARNE</t>
  </si>
  <si>
    <t>Broj:  01-630-1/2023</t>
  </si>
  <si>
    <t>Biograd na Moru 24.10.2023.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</si>
</sst>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4"/>
      <color theme="3" tint="-0.249977111117893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rgb="FF00000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1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164" fontId="12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  <protection locked="0"/>
    </xf>
    <xf numFmtId="0" fontId="19" fillId="0" borderId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7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7" fillId="0" borderId="0"/>
    <xf numFmtId="0" fontId="28" fillId="0" borderId="0"/>
    <xf numFmtId="0" fontId="2" fillId="4" borderId="7" applyNumberFormat="0" applyFont="0" applyAlignment="0" applyProtection="0"/>
    <xf numFmtId="0" fontId="23" fillId="0" borderId="0"/>
    <xf numFmtId="0" fontId="29" fillId="16" borderId="8" applyNumberFormat="0" applyAlignment="0" applyProtection="0"/>
    <xf numFmtId="9" fontId="23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351">
    <xf numFmtId="0" fontId="0" fillId="0" borderId="0" xfId="0"/>
    <xf numFmtId="0" fontId="1" fillId="0" borderId="0" xfId="1"/>
    <xf numFmtId="0" fontId="37" fillId="18" borderId="11" xfId="1" applyFont="1" applyFill="1" applyBorder="1" applyAlignment="1">
      <alignment horizontal="center"/>
    </xf>
    <xf numFmtId="0" fontId="1" fillId="0" borderId="11" xfId="1" applyBorder="1" applyAlignment="1">
      <alignment horizontal="left" vertical="center"/>
    </xf>
    <xf numFmtId="0" fontId="1" fillId="0" borderId="11" xfId="1" applyBorder="1" applyAlignment="1">
      <alignment horizontal="left" vertical="center" wrapText="1"/>
    </xf>
    <xf numFmtId="0" fontId="37" fillId="19" borderId="11" xfId="1" applyFont="1" applyFill="1" applyBorder="1" applyAlignment="1">
      <alignment vertical="center" wrapText="1"/>
    </xf>
    <xf numFmtId="0" fontId="37" fillId="19" borderId="11" xfId="1" applyFont="1" applyFill="1" applyBorder="1" applyAlignment="1">
      <alignment horizontal="left" vertical="center" wrapText="1"/>
    </xf>
    <xf numFmtId="10" fontId="1" fillId="0" borderId="0" xfId="1" applyNumberFormat="1"/>
    <xf numFmtId="0" fontId="26" fillId="0" borderId="0" xfId="47"/>
    <xf numFmtId="0" fontId="3" fillId="0" borderId="0" xfId="47" applyNumberFormat="1" applyFont="1" applyFill="1" applyBorder="1" applyAlignment="1" applyProtection="1">
      <alignment horizontal="center" vertical="center" wrapText="1"/>
    </xf>
    <xf numFmtId="0" fontId="28" fillId="0" borderId="0" xfId="47" applyNumberFormat="1" applyFont="1" applyFill="1" applyBorder="1" applyAlignment="1" applyProtection="1">
      <alignment vertical="center" wrapText="1"/>
    </xf>
    <xf numFmtId="0" fontId="3" fillId="0" borderId="0" xfId="47" applyNumberFormat="1" applyFont="1" applyFill="1" applyBorder="1" applyAlignment="1" applyProtection="1">
      <alignment horizontal="left" wrapText="1"/>
    </xf>
    <xf numFmtId="0" fontId="41" fillId="0" borderId="0" xfId="47" applyNumberFormat="1" applyFont="1" applyFill="1" applyBorder="1" applyAlignment="1" applyProtection="1">
      <alignment wrapText="1"/>
    </xf>
    <xf numFmtId="0" fontId="3" fillId="0" borderId="10" xfId="47" applyNumberFormat="1" applyFont="1" applyFill="1" applyBorder="1" applyAlignment="1" applyProtection="1">
      <alignment horizontal="center" vertical="center" wrapText="1"/>
    </xf>
    <xf numFmtId="0" fontId="37" fillId="0" borderId="10" xfId="47" applyFont="1" applyBorder="1" applyAlignment="1">
      <alignment horizontal="center" vertical="center"/>
    </xf>
    <xf numFmtId="0" fontId="42" fillId="0" borderId="10" xfId="47" applyFont="1" applyBorder="1" applyAlignment="1">
      <alignment horizontal="right" vertical="center"/>
    </xf>
    <xf numFmtId="0" fontId="43" fillId="0" borderId="21" xfId="47" quotePrefix="1" applyFont="1" applyBorder="1" applyAlignment="1">
      <alignment horizontal="left" wrapText="1"/>
    </xf>
    <xf numFmtId="0" fontId="43" fillId="0" borderId="22" xfId="47" quotePrefix="1" applyFont="1" applyBorder="1" applyAlignment="1">
      <alignment horizontal="left" wrapText="1"/>
    </xf>
    <xf numFmtId="0" fontId="43" fillId="0" borderId="22" xfId="47" quotePrefix="1" applyFont="1" applyBorder="1" applyAlignment="1">
      <alignment horizontal="center" wrapText="1"/>
    </xf>
    <xf numFmtId="0" fontId="43" fillId="0" borderId="22" xfId="47" quotePrefix="1" applyNumberFormat="1" applyFont="1" applyFill="1" applyBorder="1" applyAlignment="1" applyProtection="1">
      <alignment horizontal="left"/>
    </xf>
    <xf numFmtId="0" fontId="43" fillId="20" borderId="11" xfId="47" applyNumberFormat="1" applyFont="1" applyFill="1" applyBorder="1" applyAlignment="1" applyProtection="1">
      <alignment horizontal="center" vertical="center" wrapText="1"/>
    </xf>
    <xf numFmtId="3" fontId="43" fillId="21" borderId="11" xfId="47" applyNumberFormat="1" applyFont="1" applyFill="1" applyBorder="1" applyAlignment="1">
      <alignment horizontal="right"/>
    </xf>
    <xf numFmtId="3" fontId="43" fillId="0" borderId="11" xfId="47" applyNumberFormat="1" applyFont="1" applyFill="1" applyBorder="1" applyAlignment="1">
      <alignment horizontal="right"/>
    </xf>
    <xf numFmtId="0" fontId="44" fillId="21" borderId="21" xfId="47" applyFont="1" applyFill="1" applyBorder="1" applyAlignment="1">
      <alignment horizontal="left" vertical="center"/>
    </xf>
    <xf numFmtId="0" fontId="23" fillId="21" borderId="22" xfId="47" applyNumberFormat="1" applyFont="1" applyFill="1" applyBorder="1" applyAlignment="1" applyProtection="1">
      <alignment vertical="center"/>
    </xf>
    <xf numFmtId="3" fontId="43" fillId="0" borderId="11" xfId="47" applyNumberFormat="1" applyFont="1" applyBorder="1" applyAlignment="1">
      <alignment horizontal="right"/>
    </xf>
    <xf numFmtId="0" fontId="41" fillId="0" borderId="0" xfId="47" applyNumberFormat="1" applyFont="1" applyFill="1" applyBorder="1" applyAlignment="1" applyProtection="1">
      <alignment horizontal="center" vertical="center" wrapText="1"/>
    </xf>
    <xf numFmtId="0" fontId="28" fillId="0" borderId="0" xfId="47" applyNumberFormat="1" applyFont="1" applyFill="1" applyBorder="1" applyAlignment="1" applyProtection="1"/>
    <xf numFmtId="3" fontId="43" fillId="0" borderId="11" xfId="47" applyNumberFormat="1" applyFont="1" applyFill="1" applyBorder="1" applyAlignment="1" applyProtection="1">
      <alignment horizontal="right" wrapText="1"/>
    </xf>
    <xf numFmtId="0" fontId="3" fillId="0" borderId="0" xfId="47" quotePrefix="1" applyNumberFormat="1" applyFont="1" applyFill="1" applyBorder="1" applyAlignment="1" applyProtection="1">
      <alignment horizontal="center" vertical="center" wrapText="1"/>
    </xf>
    <xf numFmtId="3" fontId="26" fillId="0" borderId="0" xfId="47" applyNumberFormat="1"/>
    <xf numFmtId="0" fontId="38" fillId="0" borderId="0" xfId="47" applyNumberFormat="1" applyFont="1" applyFill="1" applyBorder="1" applyAlignment="1" applyProtection="1">
      <alignment horizontal="center" vertical="center" wrapText="1"/>
    </xf>
    <xf numFmtId="0" fontId="40" fillId="0" borderId="0" xfId="47" applyFont="1" applyAlignment="1">
      <alignment wrapText="1"/>
    </xf>
    <xf numFmtId="3" fontId="44" fillId="18" borderId="21" xfId="47" quotePrefix="1" applyNumberFormat="1" applyFont="1" applyFill="1" applyBorder="1" applyAlignment="1">
      <alignment horizontal="right"/>
    </xf>
    <xf numFmtId="3" fontId="44" fillId="18" borderId="11" xfId="47" applyNumberFormat="1" applyFont="1" applyFill="1" applyBorder="1" applyAlignment="1" applyProtection="1">
      <alignment horizontal="right" wrapText="1"/>
    </xf>
    <xf numFmtId="3" fontId="44" fillId="21" borderId="21" xfId="47" quotePrefix="1" applyNumberFormat="1" applyFont="1" applyFill="1" applyBorder="1" applyAlignment="1">
      <alignment horizontal="right"/>
    </xf>
    <xf numFmtId="3" fontId="44" fillId="21" borderId="11" xfId="47" quotePrefix="1" applyNumberFormat="1" applyFont="1" applyFill="1" applyBorder="1" applyAlignment="1">
      <alignment horizontal="right"/>
    </xf>
    <xf numFmtId="0" fontId="45" fillId="0" borderId="0" xfId="47" applyNumberFormat="1" applyFont="1" applyFill="1" applyBorder="1" applyAlignment="1" applyProtection="1">
      <alignment horizontal="center" vertical="center" wrapText="1"/>
    </xf>
    <xf numFmtId="0" fontId="46" fillId="0" borderId="0" xfId="47" applyFont="1" applyAlignment="1">
      <alignment wrapText="1"/>
    </xf>
    <xf numFmtId="0" fontId="47" fillId="0" borderId="0" xfId="47" quotePrefix="1" applyNumberFormat="1" applyFont="1" applyFill="1" applyBorder="1" applyAlignment="1" applyProtection="1">
      <alignment horizontal="center" vertical="center" wrapText="1"/>
    </xf>
    <xf numFmtId="0" fontId="48" fillId="0" borderId="0" xfId="47" applyNumberFormat="1" applyFont="1" applyFill="1" applyBorder="1" applyAlignment="1" applyProtection="1">
      <alignment horizontal="center" vertical="center" wrapText="1"/>
    </xf>
    <xf numFmtId="0" fontId="23" fillId="0" borderId="0" xfId="47" applyNumberFormat="1" applyFont="1" applyFill="1" applyBorder="1" applyAlignment="1" applyProtection="1"/>
    <xf numFmtId="0" fontId="44" fillId="0" borderId="21" xfId="47" quotePrefix="1" applyFont="1" applyBorder="1" applyAlignment="1">
      <alignment horizontal="left" wrapText="1"/>
    </xf>
    <xf numFmtId="0" fontId="44" fillId="0" borderId="22" xfId="47" quotePrefix="1" applyFont="1" applyBorder="1" applyAlignment="1">
      <alignment horizontal="left" wrapText="1"/>
    </xf>
    <xf numFmtId="0" fontId="44" fillId="0" borderId="22" xfId="47" quotePrefix="1" applyFont="1" applyBorder="1" applyAlignment="1">
      <alignment horizontal="center" wrapText="1"/>
    </xf>
    <xf numFmtId="0" fontId="44" fillId="0" borderId="22" xfId="47" quotePrefix="1" applyNumberFormat="1" applyFont="1" applyFill="1" applyBorder="1" applyAlignment="1" applyProtection="1">
      <alignment horizontal="left"/>
    </xf>
    <xf numFmtId="0" fontId="44" fillId="20" borderId="11" xfId="47" applyNumberFormat="1" applyFont="1" applyFill="1" applyBorder="1" applyAlignment="1" applyProtection="1">
      <alignment horizontal="center" vertical="center" wrapText="1"/>
    </xf>
    <xf numFmtId="3" fontId="44" fillId="18" borderId="21" xfId="47" quotePrefix="1" applyNumberFormat="1" applyFont="1" applyFill="1" applyBorder="1" applyAlignment="1">
      <alignment horizontal="right" vertical="center"/>
    </xf>
    <xf numFmtId="3" fontId="44" fillId="18" borderId="11" xfId="47" applyNumberFormat="1" applyFont="1" applyFill="1" applyBorder="1" applyAlignment="1" applyProtection="1">
      <alignment horizontal="right" vertical="center" wrapText="1"/>
    </xf>
    <xf numFmtId="3" fontId="43" fillId="21" borderId="21" xfId="47" quotePrefix="1" applyNumberFormat="1" applyFont="1" applyFill="1" applyBorder="1" applyAlignment="1">
      <alignment horizontal="right"/>
    </xf>
    <xf numFmtId="3" fontId="43" fillId="21" borderId="11" xfId="47" quotePrefix="1" applyNumberFormat="1" applyFont="1" applyFill="1" applyBorder="1" applyAlignment="1">
      <alignment horizontal="right"/>
    </xf>
    <xf numFmtId="0" fontId="43" fillId="18" borderId="11" xfId="47" applyNumberFormat="1" applyFont="1" applyFill="1" applyBorder="1" applyAlignment="1" applyProtection="1">
      <alignment horizontal="center" vertical="center" wrapText="1"/>
    </xf>
    <xf numFmtId="0" fontId="43" fillId="18" borderId="23" xfId="47" applyNumberFormat="1" applyFont="1" applyFill="1" applyBorder="1" applyAlignment="1" applyProtection="1">
      <alignment horizontal="center" vertical="center" wrapText="1"/>
    </xf>
    <xf numFmtId="0" fontId="43" fillId="0" borderId="11" xfId="47" applyNumberFormat="1" applyFont="1" applyFill="1" applyBorder="1" applyAlignment="1" applyProtection="1">
      <alignment horizontal="center" vertical="center" wrapText="1"/>
    </xf>
    <xf numFmtId="0" fontId="43" fillId="0" borderId="23" xfId="47" applyNumberFormat="1" applyFont="1" applyFill="1" applyBorder="1" applyAlignment="1" applyProtection="1">
      <alignment horizontal="center" vertical="center" wrapText="1"/>
    </xf>
    <xf numFmtId="0" fontId="43" fillId="0" borderId="23" xfId="47" applyNumberFormat="1" applyFont="1" applyFill="1" applyBorder="1" applyAlignment="1" applyProtection="1">
      <alignment horizontal="left" vertical="center" wrapText="1"/>
    </xf>
    <xf numFmtId="4" fontId="43" fillId="0" borderId="11" xfId="47" applyNumberFormat="1" applyFont="1" applyFill="1" applyBorder="1" applyAlignment="1" applyProtection="1">
      <alignment horizontal="right" vertical="center" wrapText="1"/>
    </xf>
    <xf numFmtId="0" fontId="44" fillId="20" borderId="11" xfId="47" applyNumberFormat="1" applyFont="1" applyFill="1" applyBorder="1" applyAlignment="1" applyProtection="1">
      <alignment horizontal="left" vertical="center" wrapText="1"/>
    </xf>
    <xf numFmtId="4" fontId="43" fillId="20" borderId="11" xfId="47" applyNumberFormat="1" applyFont="1" applyFill="1" applyBorder="1" applyAlignment="1">
      <alignment horizontal="right" vertical="center"/>
    </xf>
    <xf numFmtId="0" fontId="23" fillId="20" borderId="11" xfId="47" applyNumberFormat="1" applyFont="1" applyFill="1" applyBorder="1" applyAlignment="1" applyProtection="1">
      <alignment horizontal="left" vertical="center" wrapText="1"/>
    </xf>
    <xf numFmtId="4" fontId="28" fillId="20" borderId="23" xfId="47" applyNumberFormat="1" applyFont="1" applyFill="1" applyBorder="1" applyAlignment="1">
      <alignment horizontal="right" vertical="center"/>
    </xf>
    <xf numFmtId="4" fontId="28" fillId="20" borderId="11" xfId="47" applyNumberFormat="1" applyFont="1" applyFill="1" applyBorder="1" applyAlignment="1">
      <alignment horizontal="right" vertical="center"/>
    </xf>
    <xf numFmtId="0" fontId="23" fillId="0" borderId="11" xfId="47" quotePrefix="1" applyFont="1" applyFill="1" applyBorder="1" applyAlignment="1">
      <alignment horizontal="left" vertical="center"/>
    </xf>
    <xf numFmtId="0" fontId="23" fillId="0" borderId="11" xfId="47" applyNumberFormat="1" applyFont="1" applyFill="1" applyBorder="1" applyAlignment="1" applyProtection="1">
      <alignment horizontal="left" vertical="center" wrapText="1"/>
    </xf>
    <xf numFmtId="4" fontId="26" fillId="0" borderId="11" xfId="47" applyNumberFormat="1" applyBorder="1" applyAlignment="1">
      <alignment vertical="center"/>
    </xf>
    <xf numFmtId="0" fontId="26" fillId="0" borderId="11" xfId="47" applyBorder="1" applyAlignment="1">
      <alignment wrapText="1"/>
    </xf>
    <xf numFmtId="4" fontId="26" fillId="0" borderId="0" xfId="47" applyNumberFormat="1"/>
    <xf numFmtId="4" fontId="26" fillId="0" borderId="0" xfId="47" applyNumberFormat="1" applyAlignment="1">
      <alignment vertical="center"/>
    </xf>
    <xf numFmtId="0" fontId="23" fillId="20" borderId="11" xfId="47" quotePrefix="1" applyFont="1" applyFill="1" applyBorder="1" applyAlignment="1">
      <alignment horizontal="left" vertical="center"/>
    </xf>
    <xf numFmtId="3" fontId="28" fillId="20" borderId="23" xfId="47" applyNumberFormat="1" applyFont="1" applyFill="1" applyBorder="1" applyAlignment="1">
      <alignment horizontal="left" vertical="center" wrapText="1"/>
    </xf>
    <xf numFmtId="0" fontId="44" fillId="20" borderId="11" xfId="47" applyFont="1" applyFill="1" applyBorder="1" applyAlignment="1">
      <alignment horizontal="left" vertical="center"/>
    </xf>
    <xf numFmtId="0" fontId="44" fillId="20" borderId="11" xfId="47" applyNumberFormat="1" applyFont="1" applyFill="1" applyBorder="1" applyAlignment="1" applyProtection="1">
      <alignment horizontal="left" vertical="center"/>
    </xf>
    <xf numFmtId="0" fontId="44" fillId="20" borderId="11" xfId="47" applyNumberFormat="1" applyFont="1" applyFill="1" applyBorder="1" applyAlignment="1" applyProtection="1">
      <alignment vertical="center" wrapText="1"/>
    </xf>
    <xf numFmtId="4" fontId="43" fillId="20" borderId="23" xfId="47" applyNumberFormat="1" applyFont="1" applyFill="1" applyBorder="1" applyAlignment="1">
      <alignment horizontal="right" vertical="center"/>
    </xf>
    <xf numFmtId="0" fontId="23" fillId="20" borderId="11" xfId="47" applyNumberFormat="1" applyFont="1" applyFill="1" applyBorder="1" applyAlignment="1" applyProtection="1">
      <alignment vertical="center" wrapText="1"/>
    </xf>
    <xf numFmtId="0" fontId="26" fillId="0" borderId="11" xfId="47" applyFill="1" applyBorder="1"/>
    <xf numFmtId="4" fontId="28" fillId="20" borderId="11" xfId="47" applyNumberFormat="1" applyFont="1" applyFill="1" applyBorder="1" applyAlignment="1" applyProtection="1">
      <alignment horizontal="right" vertical="center" wrapText="1"/>
    </xf>
    <xf numFmtId="0" fontId="23" fillId="0" borderId="11" xfId="47" applyNumberFormat="1" applyFont="1" applyFill="1" applyBorder="1" applyAlignment="1" applyProtection="1">
      <alignment vertical="center" wrapText="1"/>
    </xf>
    <xf numFmtId="4" fontId="51" fillId="0" borderId="11" xfId="47" applyNumberFormat="1" applyFont="1" applyBorder="1" applyAlignment="1">
      <alignment vertical="center"/>
    </xf>
    <xf numFmtId="0" fontId="44" fillId="0" borderId="11" xfId="1" applyFont="1" applyFill="1" applyBorder="1" applyAlignment="1">
      <alignment horizontal="left" vertical="center"/>
    </xf>
    <xf numFmtId="0" fontId="44" fillId="0" borderId="11" xfId="1" applyNumberFormat="1" applyFont="1" applyFill="1" applyBorder="1" applyAlignment="1" applyProtection="1">
      <alignment horizontal="left" vertical="center"/>
    </xf>
    <xf numFmtId="0" fontId="44" fillId="0" borderId="11" xfId="1" applyNumberFormat="1" applyFont="1" applyFill="1" applyBorder="1" applyAlignment="1" applyProtection="1">
      <alignment vertical="center" wrapText="1"/>
    </xf>
    <xf numFmtId="4" fontId="26" fillId="0" borderId="11" xfId="1" applyNumberFormat="1" applyFont="1" applyFill="1" applyBorder="1" applyAlignment="1">
      <alignment vertical="center"/>
    </xf>
    <xf numFmtId="0" fontId="23" fillId="0" borderId="11" xfId="1" applyNumberFormat="1" applyFont="1" applyFill="1" applyBorder="1" applyAlignment="1" applyProtection="1">
      <alignment horizontal="left" vertical="center" wrapText="1"/>
    </xf>
    <xf numFmtId="0" fontId="23" fillId="0" borderId="11" xfId="1" applyNumberFormat="1" applyFont="1" applyFill="1" applyBorder="1" applyAlignment="1" applyProtection="1">
      <alignment vertical="center" wrapText="1"/>
    </xf>
    <xf numFmtId="4" fontId="26" fillId="0" borderId="11" xfId="47" applyNumberFormat="1" applyFill="1" applyBorder="1" applyAlignment="1">
      <alignment vertical="center"/>
    </xf>
    <xf numFmtId="4" fontId="1" fillId="0" borderId="11" xfId="1" applyNumberFormat="1" applyFill="1" applyBorder="1" applyAlignment="1">
      <alignment vertical="center"/>
    </xf>
    <xf numFmtId="0" fontId="44" fillId="20" borderId="11" xfId="1" applyNumberFormat="1" applyFont="1" applyFill="1" applyBorder="1" applyAlignment="1" applyProtection="1">
      <alignment horizontal="left" vertical="center" wrapText="1"/>
    </xf>
    <xf numFmtId="0" fontId="44" fillId="20" borderId="11" xfId="1" quotePrefix="1" applyFont="1" applyFill="1" applyBorder="1" applyAlignment="1">
      <alignment horizontal="left" vertical="center"/>
    </xf>
    <xf numFmtId="4" fontId="37" fillId="0" borderId="11" xfId="1" applyNumberFormat="1" applyFont="1" applyFill="1" applyBorder="1" applyAlignment="1">
      <alignment vertical="center"/>
    </xf>
    <xf numFmtId="0" fontId="23" fillId="0" borderId="11" xfId="1" quotePrefix="1" applyFont="1" applyFill="1" applyBorder="1" applyAlignment="1">
      <alignment horizontal="left" vertical="center"/>
    </xf>
    <xf numFmtId="4" fontId="44" fillId="0" borderId="11" xfId="47" applyNumberFormat="1" applyFont="1" applyFill="1" applyBorder="1" applyAlignment="1" applyProtection="1">
      <alignment horizontal="right" vertical="center" wrapText="1"/>
    </xf>
    <xf numFmtId="3" fontId="44" fillId="0" borderId="11" xfId="47" applyNumberFormat="1" applyFont="1" applyFill="1" applyBorder="1" applyAlignment="1" applyProtection="1">
      <alignment horizontal="right" vertical="center" wrapText="1"/>
    </xf>
    <xf numFmtId="4" fontId="52" fillId="0" borderId="11" xfId="47" applyNumberFormat="1" applyFont="1" applyBorder="1" applyAlignment="1">
      <alignment horizontal="right" vertical="center"/>
    </xf>
    <xf numFmtId="3" fontId="52" fillId="0" borderId="11" xfId="47" applyNumberFormat="1" applyFont="1" applyBorder="1" applyAlignment="1">
      <alignment horizontal="right" vertical="center"/>
    </xf>
    <xf numFmtId="0" fontId="53" fillId="20" borderId="11" xfId="47" quotePrefix="1" applyFont="1" applyFill="1" applyBorder="1" applyAlignment="1">
      <alignment horizontal="right" vertical="center"/>
    </xf>
    <xf numFmtId="0" fontId="53" fillId="20" borderId="11" xfId="47" quotePrefix="1" applyFont="1" applyFill="1" applyBorder="1" applyAlignment="1">
      <alignment horizontal="left" vertical="center"/>
    </xf>
    <xf numFmtId="4" fontId="23" fillId="20" borderId="11" xfId="47" applyNumberFormat="1" applyFont="1" applyFill="1" applyBorder="1" applyAlignment="1">
      <alignment vertical="center"/>
    </xf>
    <xf numFmtId="3" fontId="23" fillId="20" borderId="11" xfId="47" applyNumberFormat="1" applyFont="1" applyFill="1" applyBorder="1" applyAlignment="1">
      <alignment horizontal="right" vertical="center"/>
    </xf>
    <xf numFmtId="4" fontId="23" fillId="20" borderId="11" xfId="47" applyNumberFormat="1" applyFont="1" applyFill="1" applyBorder="1" applyAlignment="1">
      <alignment horizontal="right" vertical="center"/>
    </xf>
    <xf numFmtId="3" fontId="23" fillId="0" borderId="11" xfId="47" applyNumberFormat="1" applyFont="1" applyFill="1" applyBorder="1" applyAlignment="1" applyProtection="1">
      <alignment horizontal="right" vertical="center" wrapText="1"/>
    </xf>
    <xf numFmtId="0" fontId="53" fillId="0" borderId="11" xfId="1" quotePrefix="1" applyFont="1" applyFill="1" applyBorder="1" applyAlignment="1">
      <alignment horizontal="right" vertical="center"/>
    </xf>
    <xf numFmtId="0" fontId="53" fillId="0" borderId="11" xfId="1" quotePrefix="1" applyFont="1" applyFill="1" applyBorder="1" applyAlignment="1">
      <alignment horizontal="left" vertical="center"/>
    </xf>
    <xf numFmtId="4" fontId="53" fillId="0" borderId="11" xfId="1" quotePrefix="1" applyNumberFormat="1" applyFont="1" applyFill="1" applyBorder="1" applyAlignment="1">
      <alignment vertical="center"/>
    </xf>
    <xf numFmtId="0" fontId="54" fillId="0" borderId="11" xfId="1" quotePrefix="1" applyFont="1" applyFill="1" applyBorder="1" applyAlignment="1">
      <alignment horizontal="left" vertical="center"/>
    </xf>
    <xf numFmtId="4" fontId="54" fillId="0" borderId="11" xfId="1" applyNumberFormat="1" applyFont="1" applyFill="1" applyBorder="1" applyAlignment="1" applyProtection="1">
      <alignment horizontal="right" vertical="center" wrapText="1"/>
    </xf>
    <xf numFmtId="3" fontId="44" fillId="20" borderId="11" xfId="47" applyNumberFormat="1" applyFont="1" applyFill="1" applyBorder="1" applyAlignment="1">
      <alignment horizontal="right" vertical="center"/>
    </xf>
    <xf numFmtId="4" fontId="44" fillId="20" borderId="11" xfId="47" applyNumberFormat="1" applyFont="1" applyFill="1" applyBorder="1" applyAlignment="1">
      <alignment horizontal="right" vertical="center"/>
    </xf>
    <xf numFmtId="0" fontId="53" fillId="0" borderId="23" xfId="1" quotePrefix="1" applyFont="1" applyFill="1" applyBorder="1" applyAlignment="1">
      <alignment horizontal="left" vertical="center"/>
    </xf>
    <xf numFmtId="4" fontId="53" fillId="0" borderId="11" xfId="1" applyNumberFormat="1" applyFont="1" applyFill="1" applyBorder="1" applyAlignment="1" applyProtection="1">
      <alignment horizontal="right" vertical="center" wrapText="1"/>
    </xf>
    <xf numFmtId="0" fontId="44" fillId="20" borderId="23" xfId="47" applyNumberFormat="1" applyFont="1" applyFill="1" applyBorder="1" applyAlignment="1" applyProtection="1">
      <alignment horizontal="left" vertical="center" wrapText="1"/>
    </xf>
    <xf numFmtId="0" fontId="53" fillId="20" borderId="11" xfId="47" quotePrefix="1" applyFont="1" applyFill="1" applyBorder="1" applyAlignment="1">
      <alignment horizontal="right" vertical="center" wrapText="1"/>
    </xf>
    <xf numFmtId="0" fontId="53" fillId="20" borderId="23" xfId="47" quotePrefix="1" applyFont="1" applyFill="1" applyBorder="1" applyAlignment="1">
      <alignment horizontal="left" vertical="center" wrapText="1"/>
    </xf>
    <xf numFmtId="0" fontId="43" fillId="0" borderId="11" xfId="47" applyNumberFormat="1" applyFont="1" applyFill="1" applyBorder="1" applyAlignment="1" applyProtection="1">
      <alignment horizontal="right" vertical="center" wrapText="1"/>
    </xf>
    <xf numFmtId="0" fontId="55" fillId="0" borderId="11" xfId="47" applyFont="1" applyBorder="1" applyAlignment="1">
      <alignment horizontal="right" vertical="center" wrapText="1"/>
    </xf>
    <xf numFmtId="0" fontId="55" fillId="0" borderId="11" xfId="47" applyFont="1" applyBorder="1" applyAlignment="1">
      <alignment horizontal="left" wrapText="1"/>
    </xf>
    <xf numFmtId="3" fontId="51" fillId="0" borderId="11" xfId="47" applyNumberFormat="1" applyFont="1" applyBorder="1" applyAlignment="1">
      <alignment horizontal="right" vertical="center"/>
    </xf>
    <xf numFmtId="4" fontId="51" fillId="0" borderId="11" xfId="47" applyNumberFormat="1" applyFont="1" applyBorder="1" applyAlignment="1">
      <alignment horizontal="right" vertical="center"/>
    </xf>
    <xf numFmtId="0" fontId="55" fillId="0" borderId="11" xfId="47" applyFont="1" applyBorder="1" applyAlignment="1">
      <alignment horizontal="right"/>
    </xf>
    <xf numFmtId="0" fontId="55" fillId="0" borderId="11" xfId="47" applyFont="1" applyBorder="1" applyAlignment="1">
      <alignment horizontal="left"/>
    </xf>
    <xf numFmtId="0" fontId="35" fillId="0" borderId="11" xfId="47" applyFont="1" applyBorder="1" applyAlignment="1">
      <alignment horizontal="left"/>
    </xf>
    <xf numFmtId="4" fontId="52" fillId="0" borderId="11" xfId="47" applyNumberFormat="1" applyFont="1" applyBorder="1" applyAlignment="1">
      <alignment vertical="center"/>
    </xf>
    <xf numFmtId="0" fontId="35" fillId="0" borderId="11" xfId="47" applyFont="1" applyBorder="1" applyAlignment="1">
      <alignment horizontal="left" vertical="center" wrapText="1"/>
    </xf>
    <xf numFmtId="0" fontId="35" fillId="0" borderId="11" xfId="47" applyFont="1" applyBorder="1" applyAlignment="1">
      <alignment horizontal="left" wrapText="1"/>
    </xf>
    <xf numFmtId="0" fontId="55" fillId="0" borderId="0" xfId="47" applyFont="1" applyBorder="1" applyAlignment="1">
      <alignment horizontal="right" vertical="center" wrapText="1"/>
    </xf>
    <xf numFmtId="0" fontId="55" fillId="0" borderId="0" xfId="47" applyFont="1" applyBorder="1" applyAlignment="1">
      <alignment horizontal="left" wrapText="1"/>
    </xf>
    <xf numFmtId="0" fontId="26" fillId="0" borderId="0" xfId="47" applyBorder="1"/>
    <xf numFmtId="4" fontId="37" fillId="0" borderId="11" xfId="47" applyNumberFormat="1" applyFont="1" applyBorder="1" applyAlignment="1">
      <alignment vertical="center"/>
    </xf>
    <xf numFmtId="0" fontId="55" fillId="0" borderId="11" xfId="47" applyFont="1" applyBorder="1" applyAlignment="1">
      <alignment horizontal="right" wrapText="1"/>
    </xf>
    <xf numFmtId="0" fontId="37" fillId="0" borderId="11" xfId="47" applyFont="1" applyBorder="1" applyAlignment="1">
      <alignment horizontal="left"/>
    </xf>
    <xf numFmtId="0" fontId="43" fillId="0" borderId="11" xfId="47" applyNumberFormat="1" applyFont="1" applyFill="1" applyBorder="1" applyAlignment="1" applyProtection="1">
      <alignment horizontal="left" vertical="center" wrapText="1"/>
    </xf>
    <xf numFmtId="0" fontId="26" fillId="0" borderId="11" xfId="47" applyFont="1" applyBorder="1"/>
    <xf numFmtId="0" fontId="23" fillId="0" borderId="11" xfId="1" quotePrefix="1" applyFont="1" applyFill="1" applyBorder="1" applyAlignment="1">
      <alignment horizontal="right" vertical="center"/>
    </xf>
    <xf numFmtId="0" fontId="23" fillId="0" borderId="23" xfId="1" quotePrefix="1" applyFont="1" applyFill="1" applyBorder="1" applyAlignment="1">
      <alignment horizontal="left" vertical="center"/>
    </xf>
    <xf numFmtId="0" fontId="28" fillId="0" borderId="11" xfId="47" applyNumberFormat="1" applyFont="1" applyFill="1" applyBorder="1" applyAlignment="1" applyProtection="1">
      <alignment horizontal="center" vertical="center" wrapText="1"/>
    </xf>
    <xf numFmtId="0" fontId="28" fillId="0" borderId="23" xfId="47" applyNumberFormat="1" applyFont="1" applyFill="1" applyBorder="1" applyAlignment="1" applyProtection="1">
      <alignment horizontal="left" vertical="center" wrapText="1"/>
    </xf>
    <xf numFmtId="0" fontId="26" fillId="0" borderId="11" xfId="47" applyBorder="1" applyAlignment="1">
      <alignment horizontal="center"/>
    </xf>
    <xf numFmtId="0" fontId="26" fillId="0" borderId="11" xfId="47" applyBorder="1"/>
    <xf numFmtId="3" fontId="43" fillId="20" borderId="11" xfId="47" applyNumberFormat="1" applyFont="1" applyFill="1" applyBorder="1" applyAlignment="1">
      <alignment horizontal="right"/>
    </xf>
    <xf numFmtId="4" fontId="43" fillId="20" borderId="11" xfId="47" applyNumberFormat="1" applyFont="1" applyFill="1" applyBorder="1" applyAlignment="1">
      <alignment horizontal="right"/>
    </xf>
    <xf numFmtId="49" fontId="44" fillId="20" borderId="11" xfId="47" applyNumberFormat="1" applyFont="1" applyFill="1" applyBorder="1" applyAlignment="1" applyProtection="1">
      <alignment horizontal="left" vertical="center" wrapText="1"/>
    </xf>
    <xf numFmtId="0" fontId="53" fillId="20" borderId="11" xfId="47" quotePrefix="1" applyFont="1" applyFill="1" applyBorder="1" applyAlignment="1">
      <alignment horizontal="left" vertical="center" wrapText="1"/>
    </xf>
    <xf numFmtId="3" fontId="28" fillId="20" borderId="11" xfId="47" applyNumberFormat="1" applyFont="1" applyFill="1" applyBorder="1" applyAlignment="1">
      <alignment horizontal="right"/>
    </xf>
    <xf numFmtId="4" fontId="28" fillId="20" borderId="11" xfId="47" applyNumberFormat="1" applyFont="1" applyFill="1" applyBorder="1" applyAlignment="1">
      <alignment horizontal="right"/>
    </xf>
    <xf numFmtId="4" fontId="43" fillId="0" borderId="23" xfId="47" applyNumberFormat="1" applyFont="1" applyFill="1" applyBorder="1" applyAlignment="1" applyProtection="1">
      <alignment horizontal="right" vertical="center" wrapText="1"/>
    </xf>
    <xf numFmtId="4" fontId="28" fillId="20" borderId="23" xfId="47" applyNumberFormat="1" applyFont="1" applyFill="1" applyBorder="1" applyAlignment="1">
      <alignment horizontal="right"/>
    </xf>
    <xf numFmtId="0" fontId="23" fillId="20" borderId="23" xfId="47" applyNumberFormat="1" applyFont="1" applyFill="1" applyBorder="1" applyAlignment="1" applyProtection="1">
      <alignment horizontal="left" vertical="center" wrapText="1"/>
    </xf>
    <xf numFmtId="4" fontId="43" fillId="20" borderId="23" xfId="47" applyNumberFormat="1" applyFont="1" applyFill="1" applyBorder="1" applyAlignment="1">
      <alignment horizontal="right"/>
    </xf>
    <xf numFmtId="4" fontId="28" fillId="20" borderId="11" xfId="47" applyNumberFormat="1" applyFont="1" applyFill="1" applyBorder="1" applyAlignment="1" applyProtection="1">
      <alignment horizontal="right" wrapText="1"/>
    </xf>
    <xf numFmtId="0" fontId="43" fillId="18" borderId="23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/>
    <xf numFmtId="0" fontId="57" fillId="20" borderId="23" xfId="1" applyNumberFormat="1" applyFont="1" applyFill="1" applyBorder="1" applyAlignment="1" applyProtection="1">
      <alignment horizontal="left" vertical="center" wrapText="1"/>
    </xf>
    <xf numFmtId="4" fontId="43" fillId="20" borderId="23" xfId="1" applyNumberFormat="1" applyFont="1" applyFill="1" applyBorder="1" applyAlignment="1">
      <alignment horizontal="right" vertical="center"/>
    </xf>
    <xf numFmtId="0" fontId="43" fillId="18" borderId="15" xfId="1" applyNumberFormat="1" applyFont="1" applyFill="1" applyBorder="1" applyAlignment="1" applyProtection="1">
      <alignment horizontal="left" vertical="center" wrapText="1"/>
    </xf>
    <xf numFmtId="4" fontId="43" fillId="18" borderId="12" xfId="1" applyNumberFormat="1" applyFont="1" applyFill="1" applyBorder="1" applyAlignment="1">
      <alignment horizontal="right"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53" fillId="19" borderId="27" xfId="1" applyNumberFormat="1" applyFont="1" applyFill="1" applyBorder="1" applyAlignment="1" applyProtection="1">
      <alignment horizontal="left" vertical="center" wrapText="1"/>
    </xf>
    <xf numFmtId="4" fontId="23" fillId="19" borderId="27" xfId="1" applyNumberFormat="1" applyFont="1" applyFill="1" applyBorder="1" applyAlignment="1">
      <alignment horizontal="right"/>
    </xf>
    <xf numFmtId="0" fontId="28" fillId="0" borderId="19" xfId="1" applyNumberFormat="1" applyFont="1" applyFill="1" applyBorder="1" applyAlignment="1" applyProtection="1">
      <alignment horizontal="left" vertical="center" wrapText="1"/>
    </xf>
    <xf numFmtId="3" fontId="1" fillId="0" borderId="0" xfId="1" applyNumberFormat="1"/>
    <xf numFmtId="0" fontId="28" fillId="0" borderId="23" xfId="1" applyNumberFormat="1" applyFont="1" applyFill="1" applyBorder="1" applyAlignment="1" applyProtection="1">
      <alignment horizontal="left" vertical="center" wrapText="1"/>
    </xf>
    <xf numFmtId="4" fontId="28" fillId="0" borderId="23" xfId="1" applyNumberFormat="1" applyFont="1" applyFill="1" applyBorder="1" applyAlignment="1" applyProtection="1">
      <alignment horizontal="right" vertical="center" wrapText="1"/>
    </xf>
    <xf numFmtId="0" fontId="28" fillId="0" borderId="20" xfId="1" applyNumberFormat="1" applyFont="1" applyFill="1" applyBorder="1" applyAlignment="1" applyProtection="1">
      <alignment horizontal="left" vertical="center" wrapText="1"/>
    </xf>
    <xf numFmtId="4" fontId="28" fillId="0" borderId="20" xfId="1" applyNumberFormat="1" applyFont="1" applyFill="1" applyBorder="1" applyAlignment="1" applyProtection="1">
      <alignment horizontal="right" vertical="center" wrapText="1"/>
    </xf>
    <xf numFmtId="4" fontId="23" fillId="0" borderId="16" xfId="1" applyNumberFormat="1" applyFont="1" applyFill="1" applyBorder="1" applyAlignment="1">
      <alignment horizontal="right"/>
    </xf>
    <xf numFmtId="0" fontId="53" fillId="19" borderId="27" xfId="1" quotePrefix="1" applyFont="1" applyFill="1" applyBorder="1" applyAlignment="1">
      <alignment horizontal="left" vertical="center"/>
    </xf>
    <xf numFmtId="0" fontId="28" fillId="0" borderId="11" xfId="1" applyNumberFormat="1" applyFont="1" applyFill="1" applyBorder="1" applyAlignment="1" applyProtection="1">
      <alignment horizontal="left" vertical="center" wrapText="1"/>
    </xf>
    <xf numFmtId="4" fontId="28" fillId="0" borderId="11" xfId="1" applyNumberFormat="1" applyFont="1" applyFill="1" applyBorder="1" applyAlignment="1" applyProtection="1">
      <alignment horizontal="right" vertical="center" wrapText="1"/>
    </xf>
    <xf numFmtId="4" fontId="28" fillId="0" borderId="19" xfId="1" applyNumberFormat="1" applyFont="1" applyFill="1" applyBorder="1" applyAlignment="1" applyProtection="1">
      <alignment vertical="center" wrapText="1"/>
    </xf>
    <xf numFmtId="4" fontId="28" fillId="0" borderId="11" xfId="1" applyNumberFormat="1" applyFont="1" applyFill="1" applyBorder="1" applyAlignment="1" applyProtection="1">
      <alignment vertical="center" wrapText="1"/>
    </xf>
    <xf numFmtId="4" fontId="28" fillId="0" borderId="20" xfId="1" applyNumberFormat="1" applyFont="1" applyFill="1" applyBorder="1" applyAlignment="1" applyProtection="1">
      <alignment horizontal="left" vertical="center" wrapText="1"/>
    </xf>
    <xf numFmtId="0" fontId="53" fillId="19" borderId="27" xfId="1" quotePrefix="1" applyFont="1" applyFill="1" applyBorder="1" applyAlignment="1">
      <alignment horizontal="left" vertical="center" wrapText="1"/>
    </xf>
    <xf numFmtId="4" fontId="53" fillId="19" borderId="26" xfId="1" quotePrefix="1" applyNumberFormat="1" applyFont="1" applyFill="1" applyBorder="1" applyAlignment="1">
      <alignment horizontal="left" vertical="center" wrapText="1"/>
    </xf>
    <xf numFmtId="4" fontId="23" fillId="19" borderId="26" xfId="1" applyNumberFormat="1" applyFont="1" applyFill="1" applyBorder="1" applyAlignment="1">
      <alignment horizontal="right" vertical="center"/>
    </xf>
    <xf numFmtId="4" fontId="28" fillId="0" borderId="23" xfId="1" applyNumberFormat="1" applyFont="1" applyFill="1" applyBorder="1" applyAlignment="1" applyProtection="1">
      <alignment horizontal="left" vertical="center" wrapText="1"/>
    </xf>
    <xf numFmtId="4" fontId="23" fillId="19" borderId="27" xfId="1" applyNumberFormat="1" applyFont="1" applyFill="1" applyBorder="1" applyAlignment="1">
      <alignment horizontal="right" vertical="center"/>
    </xf>
    <xf numFmtId="0" fontId="28" fillId="0" borderId="15" xfId="1" applyNumberFormat="1" applyFont="1" applyFill="1" applyBorder="1" applyAlignment="1" applyProtection="1">
      <alignment horizontal="left" vertical="center" wrapText="1"/>
    </xf>
    <xf numFmtId="4" fontId="28" fillId="0" borderId="15" xfId="1" applyNumberFormat="1" applyFont="1" applyFill="1" applyBorder="1" applyAlignment="1" applyProtection="1">
      <alignment horizontal="right" vertical="center" wrapText="1"/>
    </xf>
    <xf numFmtId="4" fontId="28" fillId="0" borderId="15" xfId="1" applyNumberFormat="1" applyFont="1" applyFill="1" applyBorder="1" applyAlignment="1" applyProtection="1">
      <alignment horizontal="left" vertical="center" wrapText="1"/>
    </xf>
    <xf numFmtId="0" fontId="43" fillId="18" borderId="26" xfId="1" applyNumberFormat="1" applyFont="1" applyFill="1" applyBorder="1" applyAlignment="1" applyProtection="1">
      <alignment horizontal="left" vertical="center" wrapText="1"/>
    </xf>
    <xf numFmtId="4" fontId="44" fillId="18" borderId="27" xfId="1" applyNumberFormat="1" applyFont="1" applyFill="1" applyBorder="1" applyAlignment="1">
      <alignment horizontal="right" vertical="center"/>
    </xf>
    <xf numFmtId="0" fontId="58" fillId="19" borderId="26" xfId="1" applyNumberFormat="1" applyFont="1" applyFill="1" applyBorder="1" applyAlignment="1" applyProtection="1">
      <alignment horizontal="left" vertical="center" wrapText="1"/>
    </xf>
    <xf numFmtId="0" fontId="28" fillId="20" borderId="19" xfId="1" applyNumberFormat="1" applyFont="1" applyFill="1" applyBorder="1" applyAlignment="1" applyProtection="1">
      <alignment horizontal="left" vertical="center" wrapText="1"/>
    </xf>
    <xf numFmtId="0" fontId="28" fillId="20" borderId="15" xfId="1" applyNumberFormat="1" applyFont="1" applyFill="1" applyBorder="1" applyAlignment="1" applyProtection="1">
      <alignment horizontal="left" vertical="center" wrapText="1"/>
    </xf>
    <xf numFmtId="4" fontId="28" fillId="20" borderId="15" xfId="1" applyNumberFormat="1" applyFont="1" applyFill="1" applyBorder="1" applyAlignment="1" applyProtection="1">
      <alignment horizontal="right" vertical="center" wrapText="1"/>
    </xf>
    <xf numFmtId="4" fontId="23" fillId="0" borderId="12" xfId="1" applyNumberFormat="1" applyFont="1" applyFill="1" applyBorder="1" applyAlignment="1">
      <alignment horizontal="right"/>
    </xf>
    <xf numFmtId="0" fontId="43" fillId="18" borderId="26" xfId="1" applyNumberFormat="1" applyFont="1" applyFill="1" applyBorder="1" applyAlignment="1" applyProtection="1">
      <alignment horizontal="center" vertical="center" wrapText="1"/>
    </xf>
    <xf numFmtId="4" fontId="44" fillId="18" borderId="26" xfId="1" applyNumberFormat="1" applyFont="1" applyFill="1" applyBorder="1" applyAlignment="1">
      <alignment horizontal="right" vertical="center"/>
    </xf>
    <xf numFmtId="4" fontId="37" fillId="0" borderId="0" xfId="1" applyNumberFormat="1" applyFont="1"/>
    <xf numFmtId="0" fontId="37" fillId="0" borderId="0" xfId="1" applyFont="1"/>
    <xf numFmtId="0" fontId="28" fillId="20" borderId="23" xfId="1" applyNumberFormat="1" applyFont="1" applyFill="1" applyBorder="1" applyAlignment="1" applyProtection="1">
      <alignment horizontal="left" vertical="center" wrapText="1"/>
    </xf>
    <xf numFmtId="4" fontId="23" fillId="20" borderId="11" xfId="1" applyNumberFormat="1" applyFont="1" applyFill="1" applyBorder="1" applyAlignment="1">
      <alignment horizontal="right" vertical="center"/>
    </xf>
    <xf numFmtId="0" fontId="28" fillId="20" borderId="13" xfId="1" applyNumberFormat="1" applyFont="1" applyFill="1" applyBorder="1" applyAlignment="1" applyProtection="1">
      <alignment vertical="center" wrapText="1"/>
    </xf>
    <xf numFmtId="0" fontId="28" fillId="20" borderId="14" xfId="1" applyNumberFormat="1" applyFont="1" applyFill="1" applyBorder="1" applyAlignment="1" applyProtection="1">
      <alignment vertical="center" wrapText="1"/>
    </xf>
    <xf numFmtId="0" fontId="28" fillId="20" borderId="15" xfId="1" applyNumberFormat="1" applyFont="1" applyFill="1" applyBorder="1" applyAlignment="1" applyProtection="1">
      <alignment vertical="center" wrapText="1"/>
    </xf>
    <xf numFmtId="4" fontId="28" fillId="20" borderId="23" xfId="1" applyNumberFormat="1" applyFont="1" applyFill="1" applyBorder="1" applyAlignment="1" applyProtection="1">
      <alignment horizontal="right" vertical="center" wrapText="1"/>
    </xf>
    <xf numFmtId="4" fontId="59" fillId="0" borderId="12" xfId="1" applyNumberFormat="1" applyFont="1" applyBorder="1" applyAlignment="1">
      <alignment vertical="center"/>
    </xf>
    <xf numFmtId="4" fontId="59" fillId="19" borderId="27" xfId="1" applyNumberFormat="1" applyFont="1" applyFill="1" applyBorder="1" applyAlignment="1">
      <alignment horizontal="right"/>
    </xf>
    <xf numFmtId="4" fontId="59" fillId="19" borderId="27" xfId="1" applyNumberFormat="1" applyFont="1" applyFill="1" applyBorder="1"/>
    <xf numFmtId="4" fontId="59" fillId="0" borderId="17" xfId="1" applyNumberFormat="1" applyFont="1" applyBorder="1" applyAlignment="1">
      <alignment horizontal="right"/>
    </xf>
    <xf numFmtId="4" fontId="59" fillId="0" borderId="17" xfId="1" applyNumberFormat="1" applyFont="1" applyBorder="1"/>
    <xf numFmtId="0" fontId="28" fillId="20" borderId="0" xfId="1" applyNumberFormat="1" applyFont="1" applyFill="1" applyBorder="1" applyAlignment="1" applyProtection="1">
      <alignment horizontal="left" vertical="center" wrapText="1"/>
    </xf>
    <xf numFmtId="0" fontId="28" fillId="20" borderId="20" xfId="1" applyNumberFormat="1" applyFont="1" applyFill="1" applyBorder="1" applyAlignment="1" applyProtection="1">
      <alignment horizontal="left" vertical="center" wrapText="1"/>
    </xf>
    <xf numFmtId="4" fontId="28" fillId="20" borderId="19" xfId="1" applyNumberFormat="1" applyFont="1" applyFill="1" applyBorder="1" applyAlignment="1" applyProtection="1">
      <alignment horizontal="right" vertical="center" wrapText="1"/>
    </xf>
    <xf numFmtId="4" fontId="59" fillId="0" borderId="11" xfId="1" applyNumberFormat="1" applyFont="1" applyBorder="1" applyAlignment="1">
      <alignment horizontal="right"/>
    </xf>
    <xf numFmtId="4" fontId="59" fillId="0" borderId="11" xfId="1" applyNumberFormat="1" applyFont="1" applyBorder="1"/>
    <xf numFmtId="4" fontId="59" fillId="0" borderId="12" xfId="1" applyNumberFormat="1" applyFont="1" applyBorder="1" applyAlignment="1">
      <alignment horizontal="right"/>
    </xf>
    <xf numFmtId="4" fontId="59" fillId="0" borderId="12" xfId="1" applyNumberFormat="1" applyFont="1" applyBorder="1"/>
    <xf numFmtId="0" fontId="28" fillId="20" borderId="21" xfId="1" applyNumberFormat="1" applyFont="1" applyFill="1" applyBorder="1" applyAlignment="1" applyProtection="1">
      <alignment vertical="center" wrapText="1"/>
    </xf>
    <xf numFmtId="0" fontId="28" fillId="20" borderId="22" xfId="1" applyNumberFormat="1" applyFont="1" applyFill="1" applyBorder="1" applyAlignment="1" applyProtection="1">
      <alignment vertical="center" wrapText="1"/>
    </xf>
    <xf numFmtId="0" fontId="28" fillId="20" borderId="23" xfId="1" applyNumberFormat="1" applyFont="1" applyFill="1" applyBorder="1" applyAlignment="1" applyProtection="1">
      <alignment vertical="center" wrapText="1"/>
    </xf>
    <xf numFmtId="4" fontId="28" fillId="20" borderId="11" xfId="1" applyNumberFormat="1" applyFont="1" applyFill="1" applyBorder="1" applyAlignment="1" applyProtection="1">
      <alignment horizontal="right" vertical="center" wrapText="1"/>
    </xf>
    <xf numFmtId="0" fontId="28" fillId="20" borderId="11" xfId="1" applyNumberFormat="1" applyFont="1" applyFill="1" applyBorder="1" applyAlignment="1" applyProtection="1">
      <alignment horizontal="left" vertical="center" wrapText="1"/>
    </xf>
    <xf numFmtId="0" fontId="1" fillId="0" borderId="0" xfId="1" applyAlignment="1">
      <alignment horizontal="right"/>
    </xf>
    <xf numFmtId="4" fontId="53" fillId="19" borderId="27" xfId="1" quotePrefix="1" applyNumberFormat="1" applyFont="1" applyFill="1" applyBorder="1" applyAlignment="1">
      <alignment horizontal="left" vertical="center"/>
    </xf>
    <xf numFmtId="4" fontId="28" fillId="20" borderId="19" xfId="1" applyNumberFormat="1" applyFont="1" applyFill="1" applyBorder="1" applyAlignment="1" applyProtection="1">
      <alignment horizontal="left" vertical="center" wrapText="1"/>
    </xf>
    <xf numFmtId="4" fontId="28" fillId="20" borderId="15" xfId="1" applyNumberFormat="1" applyFont="1" applyFill="1" applyBorder="1" applyAlignment="1" applyProtection="1">
      <alignment horizontal="left" vertical="center" wrapText="1"/>
    </xf>
    <xf numFmtId="4" fontId="59" fillId="19" borderId="28" xfId="1" applyNumberFormat="1" applyFont="1" applyFill="1" applyBorder="1"/>
    <xf numFmtId="4" fontId="1" fillId="0" borderId="11" xfId="1" applyNumberFormat="1" applyBorder="1"/>
    <xf numFmtId="0" fontId="1" fillId="0" borderId="0" xfId="1" applyAlignment="1"/>
    <xf numFmtId="0" fontId="26" fillId="0" borderId="0" xfId="0" applyFont="1" applyAlignment="1">
      <alignment vertical="center"/>
    </xf>
    <xf numFmtId="0" fontId="55" fillId="0" borderId="11" xfId="47" applyFont="1" applyBorder="1" applyAlignment="1">
      <alignment horizontal="left" vertical="center" wrapText="1"/>
    </xf>
    <xf numFmtId="4" fontId="0" fillId="0" borderId="0" xfId="1" applyNumberFormat="1" applyFont="1"/>
    <xf numFmtId="0" fontId="28" fillId="20" borderId="21" xfId="1" applyNumberFormat="1" applyFont="1" applyFill="1" applyBorder="1" applyAlignment="1" applyProtection="1">
      <alignment horizontal="left" vertical="center" wrapText="1"/>
    </xf>
    <xf numFmtId="0" fontId="28" fillId="20" borderId="22" xfId="1" applyNumberFormat="1" applyFont="1" applyFill="1" applyBorder="1" applyAlignment="1" applyProtection="1">
      <alignment horizontal="left" vertical="center" wrapText="1"/>
    </xf>
    <xf numFmtId="0" fontId="28" fillId="20" borderId="23" xfId="1" applyNumberFormat="1" applyFont="1" applyFill="1" applyBorder="1" applyAlignment="1" applyProtection="1">
      <alignment horizontal="left" vertical="center" wrapText="1"/>
    </xf>
    <xf numFmtId="4" fontId="44" fillId="18" borderId="31" xfId="1" applyNumberFormat="1" applyFont="1" applyFill="1" applyBorder="1" applyAlignment="1">
      <alignment horizontal="right" vertical="center"/>
    </xf>
    <xf numFmtId="0" fontId="43" fillId="19" borderId="11" xfId="1" quotePrefix="1" applyNumberFormat="1" applyFont="1" applyFill="1" applyBorder="1" applyAlignment="1" applyProtection="1">
      <alignment horizontal="center" vertical="center" wrapText="1"/>
    </xf>
    <xf numFmtId="4" fontId="44" fillId="19" borderId="11" xfId="1" applyNumberFormat="1" applyFont="1" applyFill="1" applyBorder="1" applyAlignment="1">
      <alignment horizontal="right" vertical="center"/>
    </xf>
    <xf numFmtId="0" fontId="43" fillId="18" borderId="31" xfId="1" applyNumberFormat="1" applyFont="1" applyFill="1" applyBorder="1" applyAlignment="1" applyProtection="1">
      <alignment horizontal="left" vertical="center" wrapText="1"/>
    </xf>
    <xf numFmtId="4" fontId="59" fillId="0" borderId="11" xfId="1" applyNumberFormat="1" applyFont="1" applyBorder="1" applyAlignment="1">
      <alignment vertical="center"/>
    </xf>
    <xf numFmtId="4" fontId="59" fillId="0" borderId="17" xfId="1" applyNumberFormat="1" applyFont="1" applyBorder="1" applyAlignment="1">
      <alignment vertical="center"/>
    </xf>
    <xf numFmtId="4" fontId="1" fillId="0" borderId="11" xfId="1" applyNumberFormat="1" applyBorder="1" applyAlignment="1">
      <alignment vertical="center"/>
    </xf>
    <xf numFmtId="4" fontId="23" fillId="20" borderId="17" xfId="1" applyNumberFormat="1" applyFont="1" applyFill="1" applyBorder="1" applyAlignment="1">
      <alignment horizontal="right" vertical="center"/>
    </xf>
    <xf numFmtId="4" fontId="23" fillId="20" borderId="12" xfId="1" applyNumberFormat="1" applyFont="1" applyFill="1" applyBorder="1" applyAlignment="1">
      <alignment horizontal="right" vertical="center"/>
    </xf>
    <xf numFmtId="4" fontId="23" fillId="0" borderId="11" xfId="1" applyNumberFormat="1" applyFont="1" applyFill="1" applyBorder="1" applyAlignment="1">
      <alignment horizontal="right" vertical="center"/>
    </xf>
    <xf numFmtId="4" fontId="23" fillId="0" borderId="16" xfId="1" applyNumberFormat="1" applyFont="1" applyFill="1" applyBorder="1" applyAlignment="1">
      <alignment horizontal="right" vertical="center"/>
    </xf>
    <xf numFmtId="4" fontId="23" fillId="0" borderId="17" xfId="1" applyNumberFormat="1" applyFont="1" applyFill="1" applyBorder="1" applyAlignment="1">
      <alignment vertical="center"/>
    </xf>
    <xf numFmtId="4" fontId="23" fillId="0" borderId="17" xfId="1" applyNumberFormat="1" applyFont="1" applyFill="1" applyBorder="1" applyAlignment="1">
      <alignment horizontal="right" vertical="center"/>
    </xf>
    <xf numFmtId="4" fontId="23" fillId="20" borderId="20" xfId="1" applyNumberFormat="1" applyFont="1" applyFill="1" applyBorder="1" applyAlignment="1">
      <alignment horizontal="right" vertical="center"/>
    </xf>
    <xf numFmtId="0" fontId="0" fillId="0" borderId="0" xfId="1" applyFont="1"/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12" xfId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" fillId="0" borderId="13" xfId="1" applyBorder="1" applyAlignment="1">
      <alignment horizontal="left" vertical="top" wrapText="1"/>
    </xf>
    <xf numFmtId="0" fontId="1" fillId="0" borderId="14" xfId="1" applyBorder="1" applyAlignment="1">
      <alignment horizontal="left" vertical="top" wrapText="1"/>
    </xf>
    <xf numFmtId="0" fontId="1" fillId="0" borderId="15" xfId="1" applyBorder="1" applyAlignment="1">
      <alignment horizontal="left" vertical="top" wrapText="1"/>
    </xf>
    <xf numFmtId="0" fontId="1" fillId="0" borderId="18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 wrapText="1"/>
    </xf>
    <xf numFmtId="0" fontId="1" fillId="0" borderId="10" xfId="1" applyBorder="1" applyAlignment="1">
      <alignment horizontal="center"/>
    </xf>
    <xf numFmtId="0" fontId="37" fillId="18" borderId="12" xfId="1" applyFont="1" applyFill="1" applyBorder="1" applyAlignment="1">
      <alignment horizontal="center"/>
    </xf>
    <xf numFmtId="0" fontId="37" fillId="19" borderId="12" xfId="1" applyFont="1" applyFill="1" applyBorder="1" applyAlignment="1">
      <alignment horizontal="center" vertical="center" wrapText="1"/>
    </xf>
    <xf numFmtId="0" fontId="37" fillId="19" borderId="16" xfId="1" applyFont="1" applyFill="1" applyBorder="1" applyAlignment="1">
      <alignment horizontal="center" vertical="center" wrapText="1"/>
    </xf>
    <xf numFmtId="0" fontId="37" fillId="19" borderId="17" xfId="1" applyFont="1" applyFill="1" applyBorder="1" applyAlignment="1">
      <alignment horizontal="center" vertical="center" wrapText="1"/>
    </xf>
    <xf numFmtId="0" fontId="26" fillId="0" borderId="12" xfId="1" applyFont="1" applyBorder="1" applyAlignment="1">
      <alignment horizontal="left" vertical="center" wrapText="1"/>
    </xf>
    <xf numFmtId="0" fontId="26" fillId="0" borderId="17" xfId="1" applyFont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0" xfId="1" applyBorder="1" applyAlignment="1">
      <alignment horizontal="left" vertical="top" wrapText="1"/>
    </xf>
    <xf numFmtId="0" fontId="1" fillId="0" borderId="20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10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1" fillId="0" borderId="21" xfId="1" applyBorder="1" applyAlignment="1">
      <alignment horizontal="left" wrapText="1"/>
    </xf>
    <xf numFmtId="0" fontId="1" fillId="0" borderId="22" xfId="1" applyBorder="1" applyAlignment="1">
      <alignment horizontal="left" wrapText="1"/>
    </xf>
    <xf numFmtId="0" fontId="1" fillId="0" borderId="23" xfId="1" applyBorder="1" applyAlignment="1">
      <alignment horizontal="left" wrapText="1"/>
    </xf>
    <xf numFmtId="0" fontId="1" fillId="0" borderId="22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44" fillId="0" borderId="21" xfId="47" quotePrefix="1" applyFont="1" applyBorder="1" applyAlignment="1">
      <alignment horizontal="left" vertical="center"/>
    </xf>
    <xf numFmtId="0" fontId="23" fillId="0" borderId="22" xfId="47" applyNumberFormat="1" applyFont="1" applyFill="1" applyBorder="1" applyAlignment="1" applyProtection="1">
      <alignment vertical="center"/>
    </xf>
    <xf numFmtId="0" fontId="38" fillId="0" borderId="0" xfId="47" applyNumberFormat="1" applyFont="1" applyFill="1" applyBorder="1" applyAlignment="1" applyProtection="1">
      <alignment horizontal="center" vertical="center" wrapText="1"/>
    </xf>
    <xf numFmtId="0" fontId="39" fillId="0" borderId="0" xfId="47" applyNumberFormat="1" applyFont="1" applyFill="1" applyBorder="1" applyAlignment="1" applyProtection="1">
      <alignment vertical="center" wrapText="1"/>
    </xf>
    <xf numFmtId="0" fontId="40" fillId="0" borderId="0" xfId="47" applyFont="1" applyFill="1" applyAlignment="1">
      <alignment wrapText="1"/>
    </xf>
    <xf numFmtId="0" fontId="44" fillId="21" borderId="21" xfId="47" applyNumberFormat="1" applyFont="1" applyFill="1" applyBorder="1" applyAlignment="1" applyProtection="1">
      <alignment horizontal="left" vertical="center" wrapText="1"/>
    </xf>
    <xf numFmtId="0" fontId="23" fillId="21" borderId="22" xfId="47" applyNumberFormat="1" applyFont="1" applyFill="1" applyBorder="1" applyAlignment="1" applyProtection="1">
      <alignment vertical="center" wrapText="1"/>
    </xf>
    <xf numFmtId="0" fontId="23" fillId="21" borderId="22" xfId="47" applyNumberFormat="1" applyFont="1" applyFill="1" applyBorder="1" applyAlignment="1" applyProtection="1">
      <alignment vertical="center"/>
    </xf>
    <xf numFmtId="0" fontId="44" fillId="0" borderId="21" xfId="47" applyNumberFormat="1" applyFont="1" applyFill="1" applyBorder="1" applyAlignment="1" applyProtection="1">
      <alignment horizontal="left" vertical="center" wrapText="1"/>
    </xf>
    <xf numFmtId="0" fontId="23" fillId="0" borderId="22" xfId="47" applyNumberFormat="1" applyFont="1" applyFill="1" applyBorder="1" applyAlignment="1" applyProtection="1">
      <alignment vertical="center" wrapText="1"/>
    </xf>
    <xf numFmtId="0" fontId="44" fillId="0" borderId="21" xfId="47" quotePrefix="1" applyFont="1" applyFill="1" applyBorder="1" applyAlignment="1">
      <alignment horizontal="left" vertical="center"/>
    </xf>
    <xf numFmtId="0" fontId="44" fillId="0" borderId="21" xfId="47" quotePrefix="1" applyNumberFormat="1" applyFont="1" applyFill="1" applyBorder="1" applyAlignment="1" applyProtection="1">
      <alignment horizontal="left" vertical="center" wrapText="1"/>
    </xf>
    <xf numFmtId="0" fontId="44" fillId="21" borderId="21" xfId="47" quotePrefix="1" applyNumberFormat="1" applyFont="1" applyFill="1" applyBorder="1" applyAlignment="1" applyProtection="1">
      <alignment horizontal="left" vertical="center" wrapText="1"/>
    </xf>
    <xf numFmtId="0" fontId="40" fillId="0" borderId="0" xfId="47" applyFont="1" applyAlignment="1">
      <alignment wrapText="1"/>
    </xf>
    <xf numFmtId="0" fontId="49" fillId="0" borderId="0" xfId="47" applyNumberFormat="1" applyFont="1" applyFill="1" applyBorder="1" applyAlignment="1" applyProtection="1">
      <alignment wrapText="1"/>
    </xf>
    <xf numFmtId="0" fontId="50" fillId="0" borderId="0" xfId="47" applyNumberFormat="1" applyFont="1" applyFill="1" applyBorder="1" applyAlignment="1" applyProtection="1">
      <alignment wrapText="1"/>
    </xf>
    <xf numFmtId="0" fontId="44" fillId="18" borderId="21" xfId="47" applyNumberFormat="1" applyFont="1" applyFill="1" applyBorder="1" applyAlignment="1" applyProtection="1">
      <alignment horizontal="left" vertical="center" wrapText="1"/>
    </xf>
    <xf numFmtId="0" fontId="44" fillId="18" borderId="22" xfId="47" applyNumberFormat="1" applyFont="1" applyFill="1" applyBorder="1" applyAlignment="1" applyProtection="1">
      <alignment horizontal="left" vertical="center" wrapText="1"/>
    </xf>
    <xf numFmtId="0" fontId="44" fillId="18" borderId="23" xfId="47" applyNumberFormat="1" applyFont="1" applyFill="1" applyBorder="1" applyAlignment="1" applyProtection="1">
      <alignment horizontal="left" vertical="center" wrapText="1"/>
    </xf>
    <xf numFmtId="0" fontId="44" fillId="21" borderId="22" xfId="47" applyNumberFormat="1" applyFont="1" applyFill="1" applyBorder="1" applyAlignment="1" applyProtection="1">
      <alignment horizontal="left" vertical="center" wrapText="1"/>
    </xf>
    <xf numFmtId="0" fontId="44" fillId="21" borderId="23" xfId="47" applyNumberFormat="1" applyFont="1" applyFill="1" applyBorder="1" applyAlignment="1" applyProtection="1">
      <alignment horizontal="left" vertical="center" wrapText="1"/>
    </xf>
    <xf numFmtId="0" fontId="45" fillId="0" borderId="0" xfId="47" applyNumberFormat="1" applyFont="1" applyFill="1" applyBorder="1" applyAlignment="1" applyProtection="1">
      <alignment horizontal="center" vertical="center" wrapText="1"/>
    </xf>
    <xf numFmtId="0" fontId="26" fillId="0" borderId="22" xfId="47" applyBorder="1" applyAlignment="1">
      <alignment horizontal="left" vertical="center" wrapText="1"/>
    </xf>
    <xf numFmtId="0" fontId="26" fillId="0" borderId="23" xfId="47" applyBorder="1" applyAlignment="1">
      <alignment horizontal="left" vertical="center" wrapText="1"/>
    </xf>
    <xf numFmtId="0" fontId="1" fillId="0" borderId="0" xfId="1" applyAlignment="1">
      <alignment horizontal="left"/>
    </xf>
    <xf numFmtId="0" fontId="38" fillId="19" borderId="0" xfId="47" applyNumberFormat="1" applyFont="1" applyFill="1" applyBorder="1" applyAlignment="1" applyProtection="1">
      <alignment horizontal="center" vertical="center" wrapText="1"/>
    </xf>
    <xf numFmtId="0" fontId="40" fillId="0" borderId="0" xfId="47" applyFont="1" applyAlignment="1">
      <alignment vertical="center" wrapText="1"/>
    </xf>
    <xf numFmtId="0" fontId="43" fillId="18" borderId="21" xfId="47" applyNumberFormat="1" applyFont="1" applyFill="1" applyBorder="1" applyAlignment="1" applyProtection="1">
      <alignment horizontal="center" vertical="center" wrapText="1"/>
    </xf>
    <xf numFmtId="0" fontId="43" fillId="18" borderId="23" xfId="47" applyNumberFormat="1" applyFont="1" applyFill="1" applyBorder="1" applyAlignment="1" applyProtection="1">
      <alignment horizontal="center" vertical="center" wrapText="1"/>
    </xf>
    <xf numFmtId="0" fontId="43" fillId="0" borderId="21" xfId="47" applyNumberFormat="1" applyFont="1" applyFill="1" applyBorder="1" applyAlignment="1" applyProtection="1">
      <alignment horizontal="center" vertical="center" wrapText="1"/>
    </xf>
    <xf numFmtId="0" fontId="43" fillId="0" borderId="23" xfId="47" applyNumberFormat="1" applyFont="1" applyFill="1" applyBorder="1" applyAlignment="1" applyProtection="1">
      <alignment horizontal="center" vertical="center" wrapText="1"/>
    </xf>
    <xf numFmtId="0" fontId="39" fillId="19" borderId="0" xfId="47" applyNumberFormat="1" applyFont="1" applyFill="1" applyBorder="1" applyAlignment="1" applyProtection="1">
      <alignment vertical="center" wrapText="1"/>
    </xf>
    <xf numFmtId="0" fontId="53" fillId="19" borderId="24" xfId="1" quotePrefix="1" applyFont="1" applyFill="1" applyBorder="1" applyAlignment="1">
      <alignment horizontal="left" vertical="center"/>
    </xf>
    <xf numFmtId="0" fontId="53" fillId="19" borderId="25" xfId="1" quotePrefix="1" applyFont="1" applyFill="1" applyBorder="1" applyAlignment="1">
      <alignment horizontal="left" vertical="center"/>
    </xf>
    <xf numFmtId="0" fontId="53" fillId="19" borderId="26" xfId="1" quotePrefix="1" applyFont="1" applyFill="1" applyBorder="1" applyAlignment="1">
      <alignment horizontal="left" vertical="center"/>
    </xf>
    <xf numFmtId="0" fontId="38" fillId="0" borderId="0" xfId="1" applyNumberFormat="1" applyFont="1" applyFill="1" applyBorder="1" applyAlignment="1" applyProtection="1">
      <alignment horizontal="center" vertical="center" wrapText="1"/>
    </xf>
    <xf numFmtId="0" fontId="38" fillId="19" borderId="0" xfId="1" applyNumberFormat="1" applyFont="1" applyFill="1" applyBorder="1" applyAlignment="1" applyProtection="1">
      <alignment horizontal="center" vertical="center" wrapText="1"/>
    </xf>
    <xf numFmtId="0" fontId="43" fillId="18" borderId="21" xfId="1" applyNumberFormat="1" applyFont="1" applyFill="1" applyBorder="1" applyAlignment="1" applyProtection="1">
      <alignment horizontal="center" vertical="center" wrapText="1"/>
    </xf>
    <xf numFmtId="0" fontId="56" fillId="18" borderId="22" xfId="1" applyFont="1" applyFill="1" applyBorder="1" applyAlignment="1">
      <alignment horizontal="center" vertical="center" wrapText="1"/>
    </xf>
    <xf numFmtId="0" fontId="56" fillId="18" borderId="23" xfId="1" applyFont="1" applyFill="1" applyBorder="1" applyAlignment="1">
      <alignment horizontal="center" vertical="center" wrapText="1"/>
    </xf>
    <xf numFmtId="0" fontId="43" fillId="20" borderId="21" xfId="1" applyNumberFormat="1" applyFont="1" applyFill="1" applyBorder="1" applyAlignment="1" applyProtection="1">
      <alignment horizontal="left" vertical="center" wrapText="1"/>
    </xf>
    <xf numFmtId="0" fontId="43" fillId="20" borderId="22" xfId="1" applyNumberFormat="1" applyFont="1" applyFill="1" applyBorder="1" applyAlignment="1" applyProtection="1">
      <alignment horizontal="left" vertical="center" wrapText="1"/>
    </xf>
    <xf numFmtId="0" fontId="43" fillId="20" borderId="23" xfId="1" applyNumberFormat="1" applyFont="1" applyFill="1" applyBorder="1" applyAlignment="1" applyProtection="1">
      <alignment horizontal="left" vertical="center" wrapText="1"/>
    </xf>
    <xf numFmtId="0" fontId="43" fillId="18" borderId="13" xfId="1" applyNumberFormat="1" applyFont="1" applyFill="1" applyBorder="1" applyAlignment="1" applyProtection="1">
      <alignment horizontal="left" vertical="center" wrapText="1"/>
    </xf>
    <xf numFmtId="0" fontId="43" fillId="18" borderId="14" xfId="1" applyNumberFormat="1" applyFont="1" applyFill="1" applyBorder="1" applyAlignment="1" applyProtection="1">
      <alignment horizontal="left" vertical="center" wrapText="1"/>
    </xf>
    <xf numFmtId="0" fontId="43" fillId="18" borderId="15" xfId="1" applyNumberFormat="1" applyFont="1" applyFill="1" applyBorder="1" applyAlignment="1" applyProtection="1">
      <alignment horizontal="left" vertical="center" wrapText="1"/>
    </xf>
    <xf numFmtId="0" fontId="28" fillId="0" borderId="18" xfId="1" applyNumberFormat="1" applyFont="1" applyFill="1" applyBorder="1" applyAlignment="1" applyProtection="1">
      <alignment horizontal="left" vertical="center" wrapText="1"/>
    </xf>
    <xf numFmtId="0" fontId="28" fillId="0" borderId="10" xfId="1" applyNumberFormat="1" applyFont="1" applyFill="1" applyBorder="1" applyAlignment="1" applyProtection="1">
      <alignment horizontal="left" vertical="center" wrapText="1"/>
    </xf>
    <xf numFmtId="0" fontId="28" fillId="0" borderId="19" xfId="1" applyNumberFormat="1" applyFont="1" applyFill="1" applyBorder="1" applyAlignment="1" applyProtection="1">
      <alignment horizontal="left" vertical="center" wrapText="1"/>
    </xf>
    <xf numFmtId="0" fontId="28" fillId="0" borderId="21" xfId="1" applyNumberFormat="1" applyFont="1" applyFill="1" applyBorder="1" applyAlignment="1" applyProtection="1">
      <alignment horizontal="left" vertical="center" wrapText="1" indent="1"/>
    </xf>
    <xf numFmtId="0" fontId="28" fillId="0" borderId="22" xfId="1" applyNumberFormat="1" applyFont="1" applyFill="1" applyBorder="1" applyAlignment="1" applyProtection="1">
      <alignment horizontal="left" vertical="center" wrapText="1" indent="1"/>
    </xf>
    <xf numFmtId="0" fontId="28" fillId="0" borderId="23" xfId="1" applyNumberFormat="1" applyFont="1" applyFill="1" applyBorder="1" applyAlignment="1" applyProtection="1">
      <alignment horizontal="left" vertical="center" wrapText="1" indent="1"/>
    </xf>
    <xf numFmtId="0" fontId="28" fillId="0" borderId="11" xfId="1" applyNumberFormat="1" applyFont="1" applyFill="1" applyBorder="1" applyAlignment="1" applyProtection="1">
      <alignment horizontal="left" vertical="center" wrapText="1" indent="1"/>
    </xf>
    <xf numFmtId="0" fontId="28" fillId="0" borderId="18" xfId="1" applyNumberFormat="1" applyFont="1" applyFill="1" applyBorder="1" applyAlignment="1" applyProtection="1">
      <alignment horizontal="left" vertical="center" wrapText="1" indent="1"/>
    </xf>
    <xf numFmtId="0" fontId="28" fillId="0" borderId="10" xfId="1" applyNumberFormat="1" applyFont="1" applyFill="1" applyBorder="1" applyAlignment="1" applyProtection="1">
      <alignment horizontal="left" vertical="center" wrapText="1" indent="1"/>
    </xf>
    <xf numFmtId="0" fontId="28" fillId="0" borderId="19" xfId="1" applyNumberFormat="1" applyFont="1" applyFill="1" applyBorder="1" applyAlignment="1" applyProtection="1">
      <alignment horizontal="left" vertical="center" wrapText="1" indent="1"/>
    </xf>
    <xf numFmtId="0" fontId="28" fillId="0" borderId="13" xfId="1" applyNumberFormat="1" applyFont="1" applyFill="1" applyBorder="1" applyAlignment="1" applyProtection="1">
      <alignment horizontal="left" vertical="center" wrapText="1" indent="1"/>
    </xf>
    <xf numFmtId="0" fontId="28" fillId="0" borderId="14" xfId="1" applyNumberFormat="1" applyFont="1" applyFill="1" applyBorder="1" applyAlignment="1" applyProtection="1">
      <alignment horizontal="left" vertical="center" wrapText="1" indent="1"/>
    </xf>
    <xf numFmtId="0" fontId="28" fillId="0" borderId="15" xfId="1" applyNumberFormat="1" applyFont="1" applyFill="1" applyBorder="1" applyAlignment="1" applyProtection="1">
      <alignment horizontal="left" vertical="center" wrapText="1" indent="1"/>
    </xf>
    <xf numFmtId="0" fontId="43" fillId="18" borderId="24" xfId="1" applyNumberFormat="1" applyFont="1" applyFill="1" applyBorder="1" applyAlignment="1" applyProtection="1">
      <alignment horizontal="left" vertical="center" wrapText="1"/>
    </xf>
    <xf numFmtId="0" fontId="43" fillId="18" borderId="25" xfId="1" applyNumberFormat="1" applyFont="1" applyFill="1" applyBorder="1" applyAlignment="1" applyProtection="1">
      <alignment horizontal="left" vertical="center" wrapText="1"/>
    </xf>
    <xf numFmtId="0" fontId="43" fillId="18" borderId="26" xfId="1" applyNumberFormat="1" applyFont="1" applyFill="1" applyBorder="1" applyAlignment="1" applyProtection="1">
      <alignment horizontal="left" vertical="center" wrapText="1"/>
    </xf>
    <xf numFmtId="0" fontId="58" fillId="19" borderId="24" xfId="1" applyNumberFormat="1" applyFont="1" applyFill="1" applyBorder="1" applyAlignment="1" applyProtection="1">
      <alignment horizontal="left" vertical="center" wrapText="1"/>
    </xf>
    <xf numFmtId="0" fontId="58" fillId="19" borderId="25" xfId="1" applyNumberFormat="1" applyFont="1" applyFill="1" applyBorder="1" applyAlignment="1" applyProtection="1">
      <alignment horizontal="left" vertical="center" wrapText="1"/>
    </xf>
    <xf numFmtId="0" fontId="58" fillId="19" borderId="26" xfId="1" applyNumberFormat="1" applyFont="1" applyFill="1" applyBorder="1" applyAlignment="1" applyProtection="1">
      <alignment horizontal="left" vertical="center" wrapText="1"/>
    </xf>
    <xf numFmtId="0" fontId="28" fillId="20" borderId="18" xfId="1" applyNumberFormat="1" applyFont="1" applyFill="1" applyBorder="1" applyAlignment="1" applyProtection="1">
      <alignment horizontal="left" vertical="center" wrapText="1"/>
    </xf>
    <xf numFmtId="0" fontId="28" fillId="20" borderId="10" xfId="1" applyNumberFormat="1" applyFont="1" applyFill="1" applyBorder="1" applyAlignment="1" applyProtection="1">
      <alignment horizontal="left" vertical="center" wrapText="1"/>
    </xf>
    <xf numFmtId="0" fontId="28" fillId="20" borderId="19" xfId="1" applyNumberFormat="1" applyFont="1" applyFill="1" applyBorder="1" applyAlignment="1" applyProtection="1">
      <alignment horizontal="left" vertical="center" wrapText="1"/>
    </xf>
    <xf numFmtId="0" fontId="28" fillId="20" borderId="13" xfId="1" applyNumberFormat="1" applyFont="1" applyFill="1" applyBorder="1" applyAlignment="1" applyProtection="1">
      <alignment horizontal="left" vertical="center" wrapText="1"/>
    </xf>
    <xf numFmtId="0" fontId="28" fillId="20" borderId="14" xfId="1" applyNumberFormat="1" applyFont="1" applyFill="1" applyBorder="1" applyAlignment="1" applyProtection="1">
      <alignment horizontal="left" vertical="center" wrapText="1"/>
    </xf>
    <xf numFmtId="0" fontId="28" fillId="20" borderId="15" xfId="1" applyNumberFormat="1" applyFont="1" applyFill="1" applyBorder="1" applyAlignment="1" applyProtection="1">
      <alignment horizontal="left" vertical="center" wrapText="1"/>
    </xf>
    <xf numFmtId="0" fontId="28" fillId="20" borderId="21" xfId="1" applyNumberFormat="1" applyFont="1" applyFill="1" applyBorder="1" applyAlignment="1" applyProtection="1">
      <alignment horizontal="left" vertical="center" wrapText="1"/>
    </xf>
    <xf numFmtId="0" fontId="28" fillId="20" borderId="22" xfId="1" applyNumberFormat="1" applyFont="1" applyFill="1" applyBorder="1" applyAlignment="1" applyProtection="1">
      <alignment horizontal="left" vertical="center" wrapText="1"/>
    </xf>
    <xf numFmtId="0" fontId="28" fillId="20" borderId="23" xfId="1" applyNumberFormat="1" applyFont="1" applyFill="1" applyBorder="1" applyAlignment="1" applyProtection="1">
      <alignment horizontal="left" vertical="center" wrapText="1"/>
    </xf>
    <xf numFmtId="0" fontId="43" fillId="18" borderId="29" xfId="1" applyNumberFormat="1" applyFont="1" applyFill="1" applyBorder="1" applyAlignment="1" applyProtection="1">
      <alignment horizontal="left" vertical="center" wrapText="1"/>
    </xf>
    <xf numFmtId="0" fontId="43" fillId="18" borderId="30" xfId="1" applyNumberFormat="1" applyFont="1" applyFill="1" applyBorder="1" applyAlignment="1" applyProtection="1">
      <alignment horizontal="left" vertical="center" wrapText="1"/>
    </xf>
    <xf numFmtId="0" fontId="43" fillId="18" borderId="31" xfId="1" applyNumberFormat="1" applyFont="1" applyFill="1" applyBorder="1" applyAlignment="1" applyProtection="1">
      <alignment horizontal="left" vertical="center" wrapText="1"/>
    </xf>
    <xf numFmtId="0" fontId="43" fillId="19" borderId="21" xfId="1" quotePrefix="1" applyNumberFormat="1" applyFont="1" applyFill="1" applyBorder="1" applyAlignment="1" applyProtection="1">
      <alignment horizontal="left" vertical="center" wrapText="1"/>
    </xf>
    <xf numFmtId="0" fontId="43" fillId="19" borderId="22" xfId="1" quotePrefix="1" applyNumberFormat="1" applyFont="1" applyFill="1" applyBorder="1" applyAlignment="1" applyProtection="1">
      <alignment horizontal="left" vertical="center" wrapText="1"/>
    </xf>
    <xf numFmtId="0" fontId="43" fillId="19" borderId="23" xfId="1" quotePrefix="1" applyNumberFormat="1" applyFont="1" applyFill="1" applyBorder="1" applyAlignment="1" applyProtection="1">
      <alignment horizontal="left" vertical="center" wrapText="1"/>
    </xf>
  </cellXfs>
  <cellStyles count="7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 3 2" xfId="45"/>
    <cellStyle name="Normal 4" xfId="46"/>
    <cellStyle name="Normalno" xfId="0" builtinId="0"/>
    <cellStyle name="Normalno 2" xfId="47"/>
    <cellStyle name="Normalno 2 2" xfId="48"/>
    <cellStyle name="Normalno 2 2 2" xfId="49"/>
    <cellStyle name="Normalno 2 3" xfId="50"/>
    <cellStyle name="Normalno 2 4" xfId="51"/>
    <cellStyle name="Normalno 3" xfId="52"/>
    <cellStyle name="Normalno 4" xfId="1"/>
    <cellStyle name="Normalno 4 2" xfId="53"/>
    <cellStyle name="Normalno 5" xfId="54"/>
    <cellStyle name="Normalno 5 2" xfId="55"/>
    <cellStyle name="Normalno 6" xfId="56"/>
    <cellStyle name="Normalno 7" xfId="57"/>
    <cellStyle name="Normalno 8" xfId="2"/>
    <cellStyle name="Normalno 9" xfId="58"/>
    <cellStyle name="Note" xfId="59"/>
    <cellStyle name="Obično_GFI-POD ver. 1.0.5" xfId="60"/>
    <cellStyle name="Output" xfId="61"/>
    <cellStyle name="Postotak 2" xfId="62"/>
    <cellStyle name="TableStyleLight1" xfId="63"/>
    <cellStyle name="TableStyleLight1 2" xfId="64"/>
    <cellStyle name="Title" xfId="65"/>
    <cellStyle name="Total" xfId="66"/>
    <cellStyle name="Warning Text" xfId="67"/>
    <cellStyle name="Zarez 2" xfId="68"/>
    <cellStyle name="Zarez 3" xfId="69"/>
    <cellStyle name="Zarez 4" xfId="70"/>
    <cellStyle name="Zarez 5" xfId="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76200</xdr:colOff>
      <xdr:row>6</xdr:row>
      <xdr:rowOff>247650</xdr:rowOff>
    </xdr:to>
    <xdr:pic>
      <xdr:nvPicPr>
        <xdr:cNvPr id="2" name="Slika 1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0"/>
          <a:ext cx="19050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7"/>
  <sheetViews>
    <sheetView topLeftCell="A10" workbookViewId="0">
      <selection activeCell="F33" sqref="F33"/>
    </sheetView>
  </sheetViews>
  <sheetFormatPr defaultRowHeight="15" x14ac:dyDescent="0.25"/>
  <cols>
    <col min="1" max="7" width="9.140625" style="1"/>
    <col min="8" max="8" width="17.42578125" style="1" customWidth="1"/>
    <col min="9" max="16384" width="9.140625" style="1"/>
  </cols>
  <sheetData>
    <row r="7" spans="2:8" ht="112.5" customHeight="1" x14ac:dyDescent="0.25"/>
    <row r="10" spans="2:8" ht="81" customHeight="1" x14ac:dyDescent="0.25">
      <c r="B10" s="242" t="s">
        <v>0</v>
      </c>
      <c r="C10" s="242"/>
      <c r="D10" s="242"/>
      <c r="E10" s="242"/>
      <c r="F10" s="242"/>
      <c r="G10" s="242"/>
      <c r="H10" s="242"/>
    </row>
    <row r="26" spans="2:2" x14ac:dyDescent="0.25">
      <c r="B26" s="221" t="s">
        <v>160</v>
      </c>
    </row>
    <row r="27" spans="2:2" x14ac:dyDescent="0.25">
      <c r="B27" s="241" t="s">
        <v>161</v>
      </c>
    </row>
  </sheetData>
  <mergeCells count="1"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workbookViewId="0">
      <selection activeCell="L11" sqref="L11"/>
    </sheetView>
  </sheetViews>
  <sheetFormatPr defaultRowHeight="15" x14ac:dyDescent="0.25"/>
  <cols>
    <col min="1" max="1" width="12.85546875" style="1" customWidth="1"/>
    <col min="2" max="2" width="17.42578125" style="1" customWidth="1"/>
    <col min="3" max="3" width="23.28515625" style="1" customWidth="1"/>
    <col min="4" max="7" width="9.140625" style="1"/>
    <col min="8" max="8" width="7" style="1" customWidth="1"/>
    <col min="9" max="9" width="15.28515625" style="1" bestFit="1" customWidth="1"/>
    <col min="10" max="11" width="9.140625" style="1"/>
    <col min="12" max="12" width="13.28515625" style="1" bestFit="1" customWidth="1"/>
    <col min="13" max="16384" width="9.140625" style="1"/>
  </cols>
  <sheetData>
    <row r="2" spans="1:8" ht="21" x14ac:dyDescent="0.35">
      <c r="A2" s="251" t="s">
        <v>1</v>
      </c>
      <c r="B2" s="251"/>
      <c r="C2" s="251"/>
      <c r="D2" s="251"/>
      <c r="E2" s="251"/>
      <c r="F2" s="251"/>
      <c r="G2" s="251"/>
      <c r="H2" s="251"/>
    </row>
    <row r="3" spans="1:8" ht="34.5" customHeight="1" x14ac:dyDescent="0.25">
      <c r="A3" s="252" t="s">
        <v>2</v>
      </c>
      <c r="B3" s="252"/>
      <c r="C3" s="252"/>
      <c r="D3" s="252"/>
      <c r="E3" s="252"/>
      <c r="F3" s="252"/>
      <c r="G3" s="252"/>
      <c r="H3" s="252"/>
    </row>
    <row r="4" spans="1:8" x14ac:dyDescent="0.25">
      <c r="A4" s="253"/>
      <c r="B4" s="253"/>
      <c r="C4" s="253"/>
      <c r="D4" s="253"/>
      <c r="E4" s="253"/>
      <c r="F4" s="253"/>
      <c r="G4" s="253"/>
      <c r="H4" s="253"/>
    </row>
    <row r="5" spans="1:8" x14ac:dyDescent="0.25">
      <c r="A5" s="2" t="s">
        <v>3</v>
      </c>
      <c r="B5" s="2" t="s">
        <v>4</v>
      </c>
      <c r="C5" s="254" t="s">
        <v>5</v>
      </c>
      <c r="D5" s="254"/>
      <c r="E5" s="254"/>
      <c r="F5" s="254"/>
      <c r="G5" s="254"/>
      <c r="H5" s="254"/>
    </row>
    <row r="6" spans="1:8" ht="30.75" customHeight="1" x14ac:dyDescent="0.25">
      <c r="A6" s="255" t="s">
        <v>6</v>
      </c>
      <c r="B6" s="258" t="s">
        <v>7</v>
      </c>
      <c r="C6" s="245" t="s">
        <v>8</v>
      </c>
      <c r="D6" s="246"/>
      <c r="E6" s="246"/>
      <c r="F6" s="246"/>
      <c r="G6" s="246"/>
      <c r="H6" s="247"/>
    </row>
    <row r="7" spans="1:8" ht="28.5" customHeight="1" x14ac:dyDescent="0.25">
      <c r="A7" s="256"/>
      <c r="B7" s="259"/>
      <c r="C7" s="248" t="s">
        <v>9</v>
      </c>
      <c r="D7" s="249"/>
      <c r="E7" s="249"/>
      <c r="F7" s="249"/>
      <c r="G7" s="249"/>
      <c r="H7" s="250"/>
    </row>
    <row r="8" spans="1:8" ht="30" customHeight="1" x14ac:dyDescent="0.25">
      <c r="A8" s="256"/>
      <c r="B8" s="260" t="s">
        <v>10</v>
      </c>
      <c r="C8" s="261" t="s">
        <v>11</v>
      </c>
      <c r="D8" s="261"/>
      <c r="E8" s="261"/>
      <c r="F8" s="261"/>
      <c r="G8" s="261"/>
      <c r="H8" s="262"/>
    </row>
    <row r="9" spans="1:8" x14ac:dyDescent="0.25">
      <c r="A9" s="256"/>
      <c r="B9" s="260"/>
      <c r="C9" s="264" t="s">
        <v>12</v>
      </c>
      <c r="D9" s="264"/>
      <c r="E9" s="264"/>
      <c r="F9" s="264"/>
      <c r="G9" s="264"/>
      <c r="H9" s="265"/>
    </row>
    <row r="10" spans="1:8" ht="45" customHeight="1" x14ac:dyDescent="0.25">
      <c r="A10" s="256"/>
      <c r="B10" s="3" t="s">
        <v>13</v>
      </c>
      <c r="C10" s="266" t="s">
        <v>14</v>
      </c>
      <c r="D10" s="267"/>
      <c r="E10" s="267"/>
      <c r="F10" s="267"/>
      <c r="G10" s="267"/>
      <c r="H10" s="268"/>
    </row>
    <row r="11" spans="1:8" ht="60" x14ac:dyDescent="0.25">
      <c r="A11" s="256"/>
      <c r="B11" s="4" t="s">
        <v>15</v>
      </c>
      <c r="C11" s="269" t="s">
        <v>16</v>
      </c>
      <c r="D11" s="269"/>
      <c r="E11" s="269"/>
      <c r="F11" s="269"/>
      <c r="G11" s="269"/>
      <c r="H11" s="270"/>
    </row>
    <row r="12" spans="1:8" ht="46.5" customHeight="1" x14ac:dyDescent="0.25">
      <c r="A12" s="256"/>
      <c r="B12" s="243" t="s">
        <v>17</v>
      </c>
      <c r="C12" s="245" t="s">
        <v>18</v>
      </c>
      <c r="D12" s="246"/>
      <c r="E12" s="246"/>
      <c r="F12" s="246"/>
      <c r="G12" s="246"/>
      <c r="H12" s="247"/>
    </row>
    <row r="13" spans="1:8" ht="60.75" customHeight="1" x14ac:dyDescent="0.25">
      <c r="A13" s="257"/>
      <c r="B13" s="244"/>
      <c r="C13" s="248" t="s">
        <v>19</v>
      </c>
      <c r="D13" s="249"/>
      <c r="E13" s="249"/>
      <c r="F13" s="249"/>
      <c r="G13" s="249"/>
      <c r="H13" s="250"/>
    </row>
    <row r="14" spans="1:8" ht="69.75" customHeight="1" x14ac:dyDescent="0.25">
      <c r="A14" s="5" t="s">
        <v>20</v>
      </c>
      <c r="B14" s="4" t="s">
        <v>21</v>
      </c>
      <c r="C14" s="260" t="s">
        <v>22</v>
      </c>
      <c r="D14" s="260"/>
      <c r="E14" s="260"/>
      <c r="F14" s="260"/>
      <c r="G14" s="260"/>
      <c r="H14" s="260"/>
    </row>
    <row r="15" spans="1:8" ht="111" customHeight="1" x14ac:dyDescent="0.25">
      <c r="A15" s="6" t="s">
        <v>23</v>
      </c>
      <c r="B15" s="4" t="s">
        <v>24</v>
      </c>
      <c r="C15" s="263" t="s">
        <v>25</v>
      </c>
      <c r="D15" s="263"/>
      <c r="E15" s="263"/>
      <c r="F15" s="263"/>
      <c r="G15" s="263"/>
      <c r="H15" s="263"/>
    </row>
    <row r="36" spans="9:12" x14ac:dyDescent="0.25">
      <c r="I36" s="7"/>
    </row>
    <row r="39" spans="9:12" x14ac:dyDescent="0.25">
      <c r="I39" s="7"/>
      <c r="L39" s="7"/>
    </row>
  </sheetData>
  <mergeCells count="18">
    <mergeCell ref="C14:H14"/>
    <mergeCell ref="C15:H15"/>
    <mergeCell ref="C9:H9"/>
    <mergeCell ref="C10:H10"/>
    <mergeCell ref="C11:H11"/>
    <mergeCell ref="B12:B13"/>
    <mergeCell ref="C12:H12"/>
    <mergeCell ref="C13:H13"/>
    <mergeCell ref="A2:H2"/>
    <mergeCell ref="A3:H3"/>
    <mergeCell ref="A4:H4"/>
    <mergeCell ref="C5:H5"/>
    <mergeCell ref="A6:A13"/>
    <mergeCell ref="B6:B7"/>
    <mergeCell ref="C6:H6"/>
    <mergeCell ref="C7:H7"/>
    <mergeCell ref="B8:B9"/>
    <mergeCell ref="C8:H8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3" workbookViewId="0">
      <selection activeCell="L26" sqref="L26"/>
    </sheetView>
  </sheetViews>
  <sheetFormatPr defaultRowHeight="15" x14ac:dyDescent="0.25"/>
  <cols>
    <col min="1" max="4" width="9.140625" style="8"/>
    <col min="5" max="5" width="25.42578125" style="8" customWidth="1"/>
    <col min="6" max="6" width="15.140625" style="8" bestFit="1" customWidth="1"/>
    <col min="7" max="7" width="15.28515625" style="8" customWidth="1"/>
    <col min="8" max="8" width="17.42578125" style="8" bestFit="1" customWidth="1"/>
    <col min="9" max="10" width="20.28515625" style="8" bestFit="1" customWidth="1"/>
    <col min="11" max="16384" width="9.140625" style="8"/>
  </cols>
  <sheetData>
    <row r="1" spans="1:10" ht="42" customHeight="1" x14ac:dyDescent="0.25">
      <c r="A1" s="273" t="s">
        <v>26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8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273" t="s">
        <v>27</v>
      </c>
      <c r="B3" s="273"/>
      <c r="C3" s="273"/>
      <c r="D3" s="273"/>
      <c r="E3" s="273"/>
      <c r="F3" s="273"/>
      <c r="G3" s="273"/>
      <c r="H3" s="273"/>
      <c r="I3" s="274"/>
      <c r="J3" s="274"/>
    </row>
    <row r="4" spans="1:10" ht="18" x14ac:dyDescent="0.25">
      <c r="A4" s="9"/>
      <c r="B4" s="9"/>
      <c r="C4" s="9"/>
      <c r="D4" s="9"/>
      <c r="E4" s="9"/>
      <c r="F4" s="9"/>
      <c r="G4" s="9"/>
      <c r="H4" s="9"/>
      <c r="I4" s="10"/>
      <c r="J4" s="10"/>
    </row>
    <row r="5" spans="1:10" ht="15.75" x14ac:dyDescent="0.25">
      <c r="A5" s="273" t="s">
        <v>28</v>
      </c>
      <c r="B5" s="275"/>
      <c r="C5" s="275"/>
      <c r="D5" s="275"/>
      <c r="E5" s="275"/>
      <c r="F5" s="275"/>
      <c r="G5" s="275"/>
      <c r="H5" s="275"/>
      <c r="I5" s="275"/>
      <c r="J5" s="275"/>
    </row>
    <row r="6" spans="1:10" ht="18" x14ac:dyDescent="0.25">
      <c r="A6" s="11"/>
      <c r="B6" s="12"/>
      <c r="C6" s="12"/>
      <c r="D6" s="12"/>
      <c r="E6" s="13"/>
      <c r="F6" s="14"/>
      <c r="G6" s="14"/>
      <c r="H6" s="14"/>
      <c r="I6" s="14"/>
      <c r="J6" s="15" t="s">
        <v>29</v>
      </c>
    </row>
    <row r="7" spans="1:10" ht="25.5" x14ac:dyDescent="0.25">
      <c r="A7" s="16"/>
      <c r="B7" s="17"/>
      <c r="C7" s="17"/>
      <c r="D7" s="18"/>
      <c r="E7" s="19"/>
      <c r="F7" s="20" t="s">
        <v>30</v>
      </c>
      <c r="G7" s="20" t="s">
        <v>31</v>
      </c>
      <c r="H7" s="20" t="s">
        <v>32</v>
      </c>
      <c r="I7" s="20" t="s">
        <v>33</v>
      </c>
      <c r="J7" s="20" t="s">
        <v>34</v>
      </c>
    </row>
    <row r="8" spans="1:10" x14ac:dyDescent="0.25">
      <c r="A8" s="276" t="s">
        <v>35</v>
      </c>
      <c r="B8" s="277"/>
      <c r="C8" s="277"/>
      <c r="D8" s="277"/>
      <c r="E8" s="278"/>
      <c r="F8" s="21">
        <f>F9+F10</f>
        <v>8065793.4483164102</v>
      </c>
      <c r="G8" s="21">
        <f t="shared" ref="G8:J8" si="0">G9+G10</f>
        <v>10984227</v>
      </c>
      <c r="H8" s="21">
        <f t="shared" si="0"/>
        <v>10823094.51</v>
      </c>
      <c r="I8" s="21">
        <f t="shared" si="0"/>
        <v>11095106.449999999</v>
      </c>
      <c r="J8" s="21">
        <f t="shared" si="0"/>
        <v>11566992.42</v>
      </c>
    </row>
    <row r="9" spans="1:10" x14ac:dyDescent="0.25">
      <c r="A9" s="279" t="s">
        <v>36</v>
      </c>
      <c r="B9" s="280"/>
      <c r="C9" s="280"/>
      <c r="D9" s="280"/>
      <c r="E9" s="272"/>
      <c r="F9" s="22">
        <v>8065793.4483164102</v>
      </c>
      <c r="G9" s="22">
        <v>10984227</v>
      </c>
      <c r="H9" s="22">
        <v>10823094.51</v>
      </c>
      <c r="I9" s="22">
        <v>11095106.449999999</v>
      </c>
      <c r="J9" s="22">
        <v>11566992.42</v>
      </c>
    </row>
    <row r="10" spans="1:10" x14ac:dyDescent="0.25">
      <c r="A10" s="281" t="s">
        <v>37</v>
      </c>
      <c r="B10" s="272"/>
      <c r="C10" s="272"/>
      <c r="D10" s="272"/>
      <c r="E10" s="272"/>
      <c r="F10" s="22">
        <v>0</v>
      </c>
      <c r="G10" s="22">
        <v>0</v>
      </c>
      <c r="H10" s="22">
        <v>0</v>
      </c>
      <c r="I10" s="22">
        <v>0</v>
      </c>
      <c r="J10" s="22">
        <v>0</v>
      </c>
    </row>
    <row r="11" spans="1:10" x14ac:dyDescent="0.25">
      <c r="A11" s="23" t="s">
        <v>38</v>
      </c>
      <c r="B11" s="24"/>
      <c r="C11" s="24"/>
      <c r="D11" s="24"/>
      <c r="E11" s="24"/>
      <c r="F11" s="21">
        <f>F12+F13</f>
        <v>8346811.0664277636</v>
      </c>
      <c r="G11" s="21">
        <f t="shared" ref="G11:J11" si="1">G12+G13</f>
        <v>8561308</v>
      </c>
      <c r="H11" s="21">
        <f t="shared" si="1"/>
        <v>8753741.5099999998</v>
      </c>
      <c r="I11" s="21">
        <f t="shared" si="1"/>
        <v>8974020.4499999993</v>
      </c>
      <c r="J11" s="21">
        <f t="shared" si="1"/>
        <v>9199849.4200000018</v>
      </c>
    </row>
    <row r="12" spans="1:10" x14ac:dyDescent="0.25">
      <c r="A12" s="282" t="s">
        <v>39</v>
      </c>
      <c r="B12" s="280"/>
      <c r="C12" s="280"/>
      <c r="D12" s="280"/>
      <c r="E12" s="280"/>
      <c r="F12" s="22">
        <v>7942351.715442297</v>
      </c>
      <c r="G12" s="22">
        <v>8159471</v>
      </c>
      <c r="H12" s="22">
        <v>8533024.4000000004</v>
      </c>
      <c r="I12" s="22">
        <v>8746681.8199999984</v>
      </c>
      <c r="J12" s="22">
        <v>8965690.6400000025</v>
      </c>
    </row>
    <row r="13" spans="1:10" x14ac:dyDescent="0.25">
      <c r="A13" s="271" t="s">
        <v>40</v>
      </c>
      <c r="B13" s="272"/>
      <c r="C13" s="272"/>
      <c r="D13" s="272"/>
      <c r="E13" s="272"/>
      <c r="F13" s="25">
        <v>404459.35098546685</v>
      </c>
      <c r="G13" s="25">
        <v>401837</v>
      </c>
      <c r="H13" s="25">
        <v>220717.11</v>
      </c>
      <c r="I13" s="25">
        <v>227338.63</v>
      </c>
      <c r="J13" s="25">
        <v>234158.78000000003</v>
      </c>
    </row>
    <row r="14" spans="1:10" x14ac:dyDescent="0.25">
      <c r="A14" s="283" t="s">
        <v>41</v>
      </c>
      <c r="B14" s="277"/>
      <c r="C14" s="277"/>
      <c r="D14" s="277"/>
      <c r="E14" s="277"/>
      <c r="F14" s="21">
        <f>F8-F11</f>
        <v>-281017.61811135337</v>
      </c>
      <c r="G14" s="21">
        <f t="shared" ref="G14:J14" si="2">G8-G11</f>
        <v>2422919</v>
      </c>
      <c r="H14" s="21">
        <f t="shared" si="2"/>
        <v>2069353</v>
      </c>
      <c r="I14" s="21">
        <f t="shared" si="2"/>
        <v>2121086</v>
      </c>
      <c r="J14" s="21">
        <f t="shared" si="2"/>
        <v>2367142.9999999981</v>
      </c>
    </row>
    <row r="15" spans="1:10" ht="18" x14ac:dyDescent="0.25">
      <c r="A15" s="9"/>
      <c r="B15" s="26"/>
      <c r="C15" s="26"/>
      <c r="D15" s="26"/>
      <c r="E15" s="26"/>
      <c r="F15" s="26"/>
      <c r="G15" s="26"/>
      <c r="H15" s="27"/>
      <c r="I15" s="27"/>
      <c r="J15" s="27"/>
    </row>
    <row r="16" spans="1:10" ht="15.75" x14ac:dyDescent="0.25">
      <c r="A16" s="273" t="s">
        <v>42</v>
      </c>
      <c r="B16" s="284"/>
      <c r="C16" s="284"/>
      <c r="D16" s="284"/>
      <c r="E16" s="284"/>
      <c r="F16" s="284"/>
      <c r="G16" s="284"/>
      <c r="H16" s="284"/>
      <c r="I16" s="284"/>
      <c r="J16" s="284"/>
    </row>
    <row r="17" spans="1:12" ht="18" x14ac:dyDescent="0.25">
      <c r="A17" s="9"/>
      <c r="B17" s="26"/>
      <c r="C17" s="26"/>
      <c r="D17" s="26"/>
      <c r="E17" s="26"/>
      <c r="F17" s="26"/>
      <c r="G17" s="26"/>
      <c r="H17" s="27"/>
      <c r="I17" s="27"/>
      <c r="J17" s="27"/>
    </row>
    <row r="18" spans="1:12" ht="25.5" x14ac:dyDescent="0.25">
      <c r="A18" s="16"/>
      <c r="B18" s="17"/>
      <c r="C18" s="17"/>
      <c r="D18" s="18"/>
      <c r="E18" s="19"/>
      <c r="F18" s="20" t="s">
        <v>30</v>
      </c>
      <c r="G18" s="20" t="s">
        <v>31</v>
      </c>
      <c r="H18" s="20" t="s">
        <v>32</v>
      </c>
      <c r="I18" s="20" t="s">
        <v>33</v>
      </c>
      <c r="J18" s="20" t="s">
        <v>34</v>
      </c>
    </row>
    <row r="19" spans="1:12" x14ac:dyDescent="0.25">
      <c r="A19" s="271" t="s">
        <v>43</v>
      </c>
      <c r="B19" s="272"/>
      <c r="C19" s="272"/>
      <c r="D19" s="272"/>
      <c r="E19" s="272"/>
      <c r="F19" s="25">
        <v>0</v>
      </c>
      <c r="G19" s="25">
        <v>0</v>
      </c>
      <c r="H19" s="25">
        <v>0</v>
      </c>
      <c r="I19" s="25">
        <v>0</v>
      </c>
      <c r="J19" s="28">
        <v>0</v>
      </c>
    </row>
    <row r="20" spans="1:12" x14ac:dyDescent="0.25">
      <c r="A20" s="271" t="s">
        <v>44</v>
      </c>
      <c r="B20" s="272"/>
      <c r="C20" s="272"/>
      <c r="D20" s="272"/>
      <c r="E20" s="272"/>
      <c r="F20" s="25">
        <v>0</v>
      </c>
      <c r="G20" s="25">
        <v>0</v>
      </c>
      <c r="H20" s="25">
        <v>0</v>
      </c>
      <c r="I20" s="25">
        <v>0</v>
      </c>
      <c r="J20" s="28">
        <v>0</v>
      </c>
    </row>
    <row r="21" spans="1:12" x14ac:dyDescent="0.25">
      <c r="A21" s="283" t="s">
        <v>45</v>
      </c>
      <c r="B21" s="277"/>
      <c r="C21" s="277"/>
      <c r="D21" s="277"/>
      <c r="E21" s="277"/>
      <c r="F21" s="21">
        <f>F19-F20</f>
        <v>0</v>
      </c>
      <c r="G21" s="21">
        <f t="shared" ref="G21:J21" si="3">G19-G20</f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</row>
    <row r="22" spans="1:12" x14ac:dyDescent="0.25">
      <c r="A22" s="283" t="s">
        <v>46</v>
      </c>
      <c r="B22" s="277"/>
      <c r="C22" s="277"/>
      <c r="D22" s="277"/>
      <c r="E22" s="277"/>
      <c r="F22" s="21">
        <f>F14+F21</f>
        <v>-281017.61811135337</v>
      </c>
      <c r="G22" s="21">
        <f t="shared" ref="G22:J22" si="4">G14+G21</f>
        <v>2422919</v>
      </c>
      <c r="H22" s="21">
        <f t="shared" si="4"/>
        <v>2069353</v>
      </c>
      <c r="I22" s="21">
        <f t="shared" si="4"/>
        <v>2121086</v>
      </c>
      <c r="J22" s="21">
        <f t="shared" si="4"/>
        <v>2367142.9999999981</v>
      </c>
    </row>
    <row r="23" spans="1:12" ht="18" x14ac:dyDescent="0.25">
      <c r="A23" s="29"/>
      <c r="B23" s="26"/>
      <c r="C23" s="26"/>
      <c r="D23" s="26"/>
      <c r="E23" s="26"/>
      <c r="F23" s="26"/>
      <c r="G23" s="26"/>
      <c r="H23" s="27"/>
      <c r="I23" s="27"/>
      <c r="J23" s="27"/>
      <c r="L23" s="30"/>
    </row>
    <row r="24" spans="1:12" ht="15.75" x14ac:dyDescent="0.25">
      <c r="A24" s="273" t="s">
        <v>47</v>
      </c>
      <c r="B24" s="284"/>
      <c r="C24" s="284"/>
      <c r="D24" s="284"/>
      <c r="E24" s="284"/>
      <c r="F24" s="284"/>
      <c r="G24" s="284"/>
      <c r="H24" s="284"/>
      <c r="I24" s="284"/>
      <c r="J24" s="284"/>
      <c r="L24" s="30"/>
    </row>
    <row r="25" spans="1:12" ht="15.75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2"/>
    </row>
    <row r="26" spans="1:12" ht="25.5" x14ac:dyDescent="0.25">
      <c r="A26" s="16"/>
      <c r="B26" s="17"/>
      <c r="C26" s="17"/>
      <c r="D26" s="18"/>
      <c r="E26" s="19"/>
      <c r="F26" s="20" t="s">
        <v>30</v>
      </c>
      <c r="G26" s="20" t="s">
        <v>31</v>
      </c>
      <c r="H26" s="20" t="s">
        <v>32</v>
      </c>
      <c r="I26" s="20" t="s">
        <v>33</v>
      </c>
      <c r="J26" s="20" t="s">
        <v>34</v>
      </c>
    </row>
    <row r="27" spans="1:12" ht="15" customHeight="1" x14ac:dyDescent="0.25">
      <c r="A27" s="287" t="s">
        <v>48</v>
      </c>
      <c r="B27" s="288"/>
      <c r="C27" s="288"/>
      <c r="D27" s="288"/>
      <c r="E27" s="289"/>
      <c r="F27" s="33"/>
      <c r="G27" s="33"/>
      <c r="H27" s="33"/>
      <c r="I27" s="33"/>
      <c r="J27" s="34"/>
    </row>
    <row r="28" spans="1:12" ht="15" customHeight="1" x14ac:dyDescent="0.25">
      <c r="A28" s="283" t="s">
        <v>49</v>
      </c>
      <c r="B28" s="277"/>
      <c r="C28" s="277"/>
      <c r="D28" s="277"/>
      <c r="E28" s="277"/>
      <c r="F28" s="35">
        <f>SUM(F22)</f>
        <v>-281017.61811135337</v>
      </c>
      <c r="G28" s="35">
        <v>-298099.96999999997</v>
      </c>
      <c r="H28" s="35">
        <f t="shared" ref="H28:I28" si="5">H22+H27</f>
        <v>2069353</v>
      </c>
      <c r="I28" s="35">
        <f t="shared" si="5"/>
        <v>2121086</v>
      </c>
      <c r="J28" s="36">
        <v>2367143</v>
      </c>
    </row>
    <row r="29" spans="1:12" ht="45" customHeight="1" x14ac:dyDescent="0.25">
      <c r="A29" s="276" t="s">
        <v>50</v>
      </c>
      <c r="B29" s="290"/>
      <c r="C29" s="290"/>
      <c r="D29" s="290"/>
      <c r="E29" s="291"/>
      <c r="F29" s="35"/>
      <c r="G29" s="35"/>
      <c r="H29" s="35"/>
      <c r="I29" s="35"/>
      <c r="J29" s="36"/>
    </row>
    <row r="30" spans="1:12" ht="15.75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</row>
    <row r="31" spans="1:12" ht="15.75" x14ac:dyDescent="0.25">
      <c r="A31" s="292" t="s">
        <v>51</v>
      </c>
      <c r="B31" s="292"/>
      <c r="C31" s="292"/>
      <c r="D31" s="292"/>
      <c r="E31" s="292"/>
      <c r="F31" s="292"/>
      <c r="G31" s="292"/>
      <c r="H31" s="292"/>
      <c r="I31" s="292"/>
      <c r="J31" s="292"/>
    </row>
    <row r="32" spans="1:12" ht="18" x14ac:dyDescent="0.25">
      <c r="A32" s="39"/>
      <c r="B32" s="40"/>
      <c r="C32" s="40"/>
      <c r="D32" s="40"/>
      <c r="E32" s="40"/>
      <c r="F32" s="40"/>
      <c r="G32" s="40"/>
      <c r="H32" s="41"/>
      <c r="I32" s="41"/>
      <c r="J32" s="41"/>
    </row>
    <row r="33" spans="1:10" ht="25.5" x14ac:dyDescent="0.25">
      <c r="A33" s="42"/>
      <c r="B33" s="43"/>
      <c r="C33" s="43"/>
      <c r="D33" s="44"/>
      <c r="E33" s="45"/>
      <c r="F33" s="46" t="s">
        <v>30</v>
      </c>
      <c r="G33" s="46" t="s">
        <v>31</v>
      </c>
      <c r="H33" s="46" t="s">
        <v>32</v>
      </c>
      <c r="I33" s="46" t="s">
        <v>33</v>
      </c>
      <c r="J33" s="46" t="s">
        <v>34</v>
      </c>
    </row>
    <row r="34" spans="1:10" ht="22.5" customHeight="1" x14ac:dyDescent="0.25">
      <c r="A34" s="287" t="s">
        <v>48</v>
      </c>
      <c r="B34" s="288"/>
      <c r="C34" s="288"/>
      <c r="D34" s="288"/>
      <c r="E34" s="289"/>
      <c r="F34" s="33">
        <v>-5978464</v>
      </c>
      <c r="G34" s="33">
        <f>F37</f>
        <v>-6259482</v>
      </c>
      <c r="H34" s="33">
        <f>SUM(G34+G36)</f>
        <v>-6557582</v>
      </c>
      <c r="I34" s="33">
        <f>H37</f>
        <v>-4488229</v>
      </c>
      <c r="J34" s="34">
        <f>I37</f>
        <v>-2367143</v>
      </c>
    </row>
    <row r="35" spans="1:10" ht="28.5" customHeight="1" x14ac:dyDescent="0.25">
      <c r="A35" s="287" t="s">
        <v>52</v>
      </c>
      <c r="B35" s="288"/>
      <c r="C35" s="288"/>
      <c r="D35" s="288"/>
      <c r="E35" s="289"/>
      <c r="F35" s="47">
        <v>0</v>
      </c>
      <c r="G35" s="47">
        <v>-2422919</v>
      </c>
      <c r="H35" s="47">
        <v>-2069353</v>
      </c>
      <c r="I35" s="47">
        <v>-2121086</v>
      </c>
      <c r="J35" s="48">
        <v>-2367143</v>
      </c>
    </row>
    <row r="36" spans="1:10" x14ac:dyDescent="0.25">
      <c r="A36" s="287" t="s">
        <v>53</v>
      </c>
      <c r="B36" s="293"/>
      <c r="C36" s="293"/>
      <c r="D36" s="293"/>
      <c r="E36" s="294"/>
      <c r="F36" s="33">
        <v>-281018</v>
      </c>
      <c r="G36" s="33">
        <v>-298100</v>
      </c>
      <c r="H36" s="33">
        <v>0</v>
      </c>
      <c r="I36" s="33">
        <v>0</v>
      </c>
      <c r="J36" s="34">
        <v>0</v>
      </c>
    </row>
    <row r="37" spans="1:10" ht="15" customHeight="1" x14ac:dyDescent="0.25">
      <c r="A37" s="283" t="s">
        <v>49</v>
      </c>
      <c r="B37" s="277"/>
      <c r="C37" s="277"/>
      <c r="D37" s="277"/>
      <c r="E37" s="277"/>
      <c r="F37" s="49">
        <f>F34-F35+F36</f>
        <v>-6259482</v>
      </c>
      <c r="G37" s="49">
        <f>SUM(G34+G36)</f>
        <v>-6557582</v>
      </c>
      <c r="H37" s="49">
        <f>H34-H35+H36</f>
        <v>-4488229</v>
      </c>
      <c r="I37" s="49">
        <f t="shared" ref="I37:J37" si="6">I34-I35+I36</f>
        <v>-2367143</v>
      </c>
      <c r="J37" s="50">
        <f t="shared" si="6"/>
        <v>0</v>
      </c>
    </row>
    <row r="38" spans="1:10" ht="20.25" customHeight="1" x14ac:dyDescent="0.25"/>
    <row r="39" spans="1:10" ht="28.5" customHeight="1" x14ac:dyDescent="0.25">
      <c r="A39" s="285" t="s">
        <v>54</v>
      </c>
      <c r="B39" s="286"/>
      <c r="C39" s="286"/>
      <c r="D39" s="286"/>
      <c r="E39" s="286"/>
      <c r="F39" s="286"/>
      <c r="G39" s="286"/>
      <c r="H39" s="286"/>
      <c r="I39" s="286"/>
      <c r="J39" s="286"/>
    </row>
    <row r="40" spans="1:10" x14ac:dyDescent="0.25">
      <c r="G40" s="30"/>
      <c r="J40" s="30"/>
    </row>
    <row r="41" spans="1:10" x14ac:dyDescent="0.25">
      <c r="G41" s="30"/>
      <c r="H41" s="30"/>
      <c r="J41" s="30"/>
    </row>
    <row r="42" spans="1:10" x14ac:dyDescent="0.25">
      <c r="G42" s="30"/>
    </row>
    <row r="43" spans="1:10" x14ac:dyDescent="0.25">
      <c r="G43" s="30"/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9" workbookViewId="0">
      <selection activeCell="L23" sqref="L23"/>
    </sheetView>
  </sheetViews>
  <sheetFormatPr defaultRowHeight="15" x14ac:dyDescent="0.25"/>
  <cols>
    <col min="1" max="1" width="7.42578125" style="8" bestFit="1" customWidth="1"/>
    <col min="2" max="2" width="8.42578125" style="8" bestFit="1" customWidth="1"/>
    <col min="3" max="3" width="25.28515625" style="8" customWidth="1"/>
    <col min="4" max="4" width="17.7109375" style="8" customWidth="1"/>
    <col min="5" max="5" width="17" style="8" customWidth="1"/>
    <col min="6" max="6" width="14.7109375" style="8" customWidth="1"/>
    <col min="7" max="7" width="15.5703125" style="8" customWidth="1"/>
    <col min="8" max="8" width="14.85546875" style="8" customWidth="1"/>
    <col min="9" max="16384" width="9.140625" style="8"/>
  </cols>
  <sheetData>
    <row r="1" spans="1:8" ht="42" customHeight="1" x14ac:dyDescent="0.25">
      <c r="A1" s="273" t="s">
        <v>26</v>
      </c>
      <c r="B1" s="273"/>
      <c r="C1" s="273"/>
      <c r="D1" s="273"/>
      <c r="E1" s="273"/>
      <c r="F1" s="273"/>
      <c r="G1" s="273"/>
      <c r="H1" s="273"/>
    </row>
    <row r="2" spans="1:8" ht="18" customHeight="1" x14ac:dyDescent="0.25">
      <c r="A2" s="9"/>
      <c r="B2" s="9"/>
      <c r="C2" s="9"/>
      <c r="D2" s="9"/>
      <c r="E2" s="9"/>
      <c r="F2" s="9"/>
      <c r="G2" s="9"/>
      <c r="H2" s="9"/>
    </row>
    <row r="3" spans="1:8" ht="15.75" customHeight="1" x14ac:dyDescent="0.25">
      <c r="A3" s="296" t="s">
        <v>27</v>
      </c>
      <c r="B3" s="296"/>
      <c r="C3" s="296"/>
      <c r="D3" s="296"/>
      <c r="E3" s="296"/>
      <c r="F3" s="296"/>
      <c r="G3" s="296"/>
      <c r="H3" s="296"/>
    </row>
    <row r="4" spans="1:8" ht="18" x14ac:dyDescent="0.25">
      <c r="A4" s="9"/>
      <c r="B4" s="9"/>
      <c r="C4" s="9"/>
      <c r="D4" s="9"/>
      <c r="E4" s="9"/>
      <c r="F4" s="9"/>
      <c r="G4" s="10"/>
      <c r="H4" s="10"/>
    </row>
    <row r="5" spans="1:8" ht="18" customHeight="1" x14ac:dyDescent="0.25">
      <c r="A5" s="273" t="s">
        <v>55</v>
      </c>
      <c r="B5" s="273"/>
      <c r="C5" s="273"/>
      <c r="D5" s="273"/>
      <c r="E5" s="273"/>
      <c r="F5" s="273"/>
      <c r="G5" s="273"/>
      <c r="H5" s="273"/>
    </row>
    <row r="6" spans="1:8" ht="18" x14ac:dyDescent="0.25">
      <c r="A6" s="9"/>
      <c r="B6" s="9"/>
      <c r="C6" s="9"/>
      <c r="D6" s="9"/>
      <c r="E6" s="9"/>
      <c r="F6" s="9"/>
      <c r="G6" s="10"/>
      <c r="H6" s="10"/>
    </row>
    <row r="7" spans="1:8" ht="15.75" customHeight="1" x14ac:dyDescent="0.25">
      <c r="A7" s="273" t="s">
        <v>56</v>
      </c>
      <c r="B7" s="273"/>
      <c r="C7" s="273"/>
      <c r="D7" s="273"/>
      <c r="E7" s="273"/>
      <c r="F7" s="273"/>
      <c r="G7" s="273"/>
      <c r="H7" s="273"/>
    </row>
    <row r="8" spans="1:8" ht="18" x14ac:dyDescent="0.25">
      <c r="A8" s="9"/>
      <c r="B8" s="9"/>
      <c r="C8" s="9"/>
      <c r="D8" s="9"/>
      <c r="E8" s="9"/>
      <c r="F8" s="9"/>
      <c r="G8" s="10"/>
      <c r="H8" s="10"/>
    </row>
    <row r="9" spans="1:8" ht="25.5" x14ac:dyDescent="0.25">
      <c r="A9" s="51" t="s">
        <v>57</v>
      </c>
      <c r="B9" s="52" t="s">
        <v>58</v>
      </c>
      <c r="C9" s="52" t="s">
        <v>59</v>
      </c>
      <c r="D9" s="52" t="s">
        <v>60</v>
      </c>
      <c r="E9" s="51" t="s">
        <v>31</v>
      </c>
      <c r="F9" s="51" t="s">
        <v>61</v>
      </c>
      <c r="G9" s="51" t="s">
        <v>62</v>
      </c>
      <c r="H9" s="51" t="s">
        <v>63</v>
      </c>
    </row>
    <row r="10" spans="1:8" ht="20.25" customHeight="1" x14ac:dyDescent="0.25">
      <c r="A10" s="53"/>
      <c r="B10" s="54"/>
      <c r="C10" s="55" t="s">
        <v>35</v>
      </c>
      <c r="D10" s="56">
        <f>SUM(D11+D18)</f>
        <v>8065793.4483164102</v>
      </c>
      <c r="E10" s="56">
        <f>SUM(E11+E18)</f>
        <v>10984227</v>
      </c>
      <c r="F10" s="56">
        <f t="shared" ref="F10:H10" si="0">SUM(F11+F18)</f>
        <v>10916016</v>
      </c>
      <c r="G10" s="56">
        <f t="shared" si="0"/>
        <v>11179415.58</v>
      </c>
      <c r="H10" s="56">
        <f t="shared" si="0"/>
        <v>11642430.83</v>
      </c>
    </row>
    <row r="11" spans="1:8" ht="21.75" customHeight="1" x14ac:dyDescent="0.25">
      <c r="A11" s="57">
        <v>6</v>
      </c>
      <c r="B11" s="57"/>
      <c r="C11" s="57" t="s">
        <v>64</v>
      </c>
      <c r="D11" s="58">
        <f>SUM(D12:D17)</f>
        <v>8065793.4483164102</v>
      </c>
      <c r="E11" s="58">
        <f>SUM(E12:E17)</f>
        <v>10984227</v>
      </c>
      <c r="F11" s="58">
        <f>SUM(F12:F17)</f>
        <v>10916016</v>
      </c>
      <c r="G11" s="58">
        <f t="shared" ref="G11:H11" si="1">SUM(G12:G17)</f>
        <v>11179415.58</v>
      </c>
      <c r="H11" s="58">
        <f t="shared" si="1"/>
        <v>11642430.83</v>
      </c>
    </row>
    <row r="12" spans="1:8" ht="38.25" x14ac:dyDescent="0.25">
      <c r="A12" s="57"/>
      <c r="B12" s="59">
        <v>63</v>
      </c>
      <c r="C12" s="59" t="s">
        <v>65</v>
      </c>
      <c r="D12" s="60">
        <v>1401547.72</v>
      </c>
      <c r="E12" s="61">
        <v>80015</v>
      </c>
      <c r="F12" s="99">
        <v>57976</v>
      </c>
      <c r="G12" s="99">
        <v>59425.399999999994</v>
      </c>
      <c r="H12" s="99">
        <v>60911.040000000001</v>
      </c>
    </row>
    <row r="13" spans="1:8" ht="24" customHeight="1" x14ac:dyDescent="0.25">
      <c r="A13" s="62"/>
      <c r="B13" s="63">
        <v>64</v>
      </c>
      <c r="C13" s="63" t="s">
        <v>66</v>
      </c>
      <c r="D13" s="64">
        <v>1.2210498374145595</v>
      </c>
      <c r="E13" s="61">
        <v>1</v>
      </c>
      <c r="F13" s="99">
        <v>1</v>
      </c>
      <c r="G13" s="99">
        <v>1.03</v>
      </c>
      <c r="H13" s="99">
        <v>1.05</v>
      </c>
    </row>
    <row r="14" spans="1:8" ht="30" x14ac:dyDescent="0.25">
      <c r="A14" s="62"/>
      <c r="B14" s="63">
        <v>65</v>
      </c>
      <c r="C14" s="65" t="s">
        <v>67</v>
      </c>
      <c r="D14" s="64">
        <v>743689.01453314745</v>
      </c>
      <c r="E14" s="61">
        <v>1423983</v>
      </c>
      <c r="F14" s="99">
        <v>1023384</v>
      </c>
      <c r="G14" s="99">
        <v>1048968.5999999999</v>
      </c>
      <c r="H14" s="99">
        <v>1075192.82</v>
      </c>
    </row>
    <row r="15" spans="1:8" ht="38.25" x14ac:dyDescent="0.25">
      <c r="A15" s="62"/>
      <c r="B15" s="63">
        <v>66</v>
      </c>
      <c r="C15" s="63" t="s">
        <v>68</v>
      </c>
      <c r="D15" s="67">
        <v>156411.42743380449</v>
      </c>
      <c r="E15" s="61">
        <v>226667</v>
      </c>
      <c r="F15" s="99">
        <v>94480</v>
      </c>
      <c r="G15" s="99">
        <v>96841.999999999985</v>
      </c>
      <c r="H15" s="99">
        <v>99263.049999999974</v>
      </c>
    </row>
    <row r="16" spans="1:8" ht="38.25" x14ac:dyDescent="0.25">
      <c r="A16" s="68"/>
      <c r="B16" s="68">
        <v>67</v>
      </c>
      <c r="C16" s="59" t="s">
        <v>69</v>
      </c>
      <c r="D16" s="60">
        <v>5763287.2665737597</v>
      </c>
      <c r="E16" s="61">
        <v>9253062</v>
      </c>
      <c r="F16" s="99">
        <v>9739676</v>
      </c>
      <c r="G16" s="99">
        <v>9973667.0700000003</v>
      </c>
      <c r="H16" s="99">
        <v>10406538.609999999</v>
      </c>
    </row>
    <row r="17" spans="1:8" ht="25.5" x14ac:dyDescent="0.25">
      <c r="A17" s="68"/>
      <c r="B17" s="68">
        <v>68</v>
      </c>
      <c r="C17" s="69" t="s">
        <v>70</v>
      </c>
      <c r="D17" s="67">
        <v>856.7987258610392</v>
      </c>
      <c r="E17" s="61">
        <v>499</v>
      </c>
      <c r="F17" s="99">
        <v>499</v>
      </c>
      <c r="G17" s="99">
        <v>511.48</v>
      </c>
      <c r="H17" s="99">
        <v>524.26</v>
      </c>
    </row>
    <row r="18" spans="1:8" ht="25.5" x14ac:dyDescent="0.25">
      <c r="A18" s="70">
        <v>7</v>
      </c>
      <c r="B18" s="71"/>
      <c r="C18" s="72" t="s">
        <v>71</v>
      </c>
      <c r="D18" s="73">
        <f>SUM(D19)</f>
        <v>0</v>
      </c>
      <c r="E18" s="58">
        <f>SUM(E19)</f>
        <v>0</v>
      </c>
      <c r="F18" s="107">
        <f t="shared" ref="F18:H18" si="2">SUM(F19)</f>
        <v>0</v>
      </c>
      <c r="G18" s="107">
        <f t="shared" si="2"/>
        <v>0</v>
      </c>
      <c r="H18" s="107">
        <f t="shared" si="2"/>
        <v>0</v>
      </c>
    </row>
    <row r="19" spans="1:8" ht="38.25" x14ac:dyDescent="0.25">
      <c r="A19" s="59"/>
      <c r="B19" s="59">
        <v>72</v>
      </c>
      <c r="C19" s="74" t="s">
        <v>72</v>
      </c>
      <c r="D19" s="60">
        <v>0</v>
      </c>
      <c r="E19" s="61">
        <v>0</v>
      </c>
      <c r="F19" s="99">
        <v>0</v>
      </c>
      <c r="G19" s="99">
        <v>0</v>
      </c>
      <c r="H19" s="99">
        <v>0</v>
      </c>
    </row>
    <row r="22" spans="1:8" ht="15.75" x14ac:dyDescent="0.25">
      <c r="A22" s="273" t="s">
        <v>73</v>
      </c>
      <c r="B22" s="297"/>
      <c r="C22" s="297"/>
      <c r="D22" s="297"/>
      <c r="E22" s="297"/>
      <c r="F22" s="297"/>
      <c r="G22" s="297"/>
      <c r="H22" s="297"/>
    </row>
    <row r="23" spans="1:8" ht="18" x14ac:dyDescent="0.25">
      <c r="A23" s="9"/>
      <c r="B23" s="9"/>
      <c r="C23" s="9"/>
      <c r="D23" s="9"/>
      <c r="E23" s="9"/>
      <c r="F23" s="9"/>
      <c r="G23" s="10"/>
      <c r="H23" s="10"/>
    </row>
    <row r="24" spans="1:8" ht="25.5" x14ac:dyDescent="0.25">
      <c r="A24" s="51" t="s">
        <v>57</v>
      </c>
      <c r="B24" s="52" t="s">
        <v>58</v>
      </c>
      <c r="C24" s="52" t="s">
        <v>74</v>
      </c>
      <c r="D24" s="52" t="s">
        <v>60</v>
      </c>
      <c r="E24" s="51" t="s">
        <v>31</v>
      </c>
      <c r="F24" s="51" t="s">
        <v>61</v>
      </c>
      <c r="G24" s="51" t="s">
        <v>62</v>
      </c>
      <c r="H24" s="51" t="s">
        <v>63</v>
      </c>
    </row>
    <row r="25" spans="1:8" x14ac:dyDescent="0.25">
      <c r="A25" s="53"/>
      <c r="B25" s="54"/>
      <c r="C25" s="55" t="s">
        <v>38</v>
      </c>
      <c r="D25" s="56">
        <f>SUM(D26+D32+D36)</f>
        <v>8346811.0664277636</v>
      </c>
      <c r="E25" s="56">
        <f>SUM(E26+E32+E36)</f>
        <v>8561308</v>
      </c>
      <c r="F25" s="56">
        <f>SUM(F26+F32+F36)</f>
        <v>8846663</v>
      </c>
      <c r="G25" s="56">
        <f t="shared" ref="G25:H25" si="3">SUM(G26+G32+G36)</f>
        <v>9058329.5799999982</v>
      </c>
      <c r="H25" s="56">
        <f t="shared" si="3"/>
        <v>9275287.8300000019</v>
      </c>
    </row>
    <row r="26" spans="1:8" ht="15.75" customHeight="1" x14ac:dyDescent="0.25">
      <c r="A26" s="57">
        <v>3</v>
      </c>
      <c r="B26" s="57"/>
      <c r="C26" s="57" t="s">
        <v>75</v>
      </c>
      <c r="D26" s="58">
        <f>SUM(D27:D30)</f>
        <v>7942351.715442297</v>
      </c>
      <c r="E26" s="58">
        <f>SUM(E27:E30)</f>
        <v>8159471</v>
      </c>
      <c r="F26" s="58">
        <f t="shared" ref="F26:H26" si="4">SUM(F27:F30)</f>
        <v>8533025</v>
      </c>
      <c r="G26" s="58">
        <f t="shared" si="4"/>
        <v>8744691.5799999982</v>
      </c>
      <c r="H26" s="58">
        <f t="shared" si="4"/>
        <v>8961649.8300000019</v>
      </c>
    </row>
    <row r="27" spans="1:8" ht="15.75" customHeight="1" x14ac:dyDescent="0.25">
      <c r="A27" s="57"/>
      <c r="B27" s="59">
        <v>31</v>
      </c>
      <c r="C27" s="59" t="s">
        <v>76</v>
      </c>
      <c r="D27" s="60">
        <v>5317555.3600106174</v>
      </c>
      <c r="E27" s="61">
        <v>5388692</v>
      </c>
      <c r="F27" s="61">
        <v>5618306</v>
      </c>
      <c r="G27" s="61">
        <v>5758763.6499999994</v>
      </c>
      <c r="H27" s="61">
        <v>5902732.7400000002</v>
      </c>
    </row>
    <row r="28" spans="1:8" x14ac:dyDescent="0.25">
      <c r="A28" s="68"/>
      <c r="B28" s="68">
        <v>32</v>
      </c>
      <c r="C28" s="68" t="s">
        <v>77</v>
      </c>
      <c r="D28" s="60">
        <v>2538739.8938217526</v>
      </c>
      <c r="E28" s="61">
        <v>2683089</v>
      </c>
      <c r="F28" s="99">
        <v>2828411</v>
      </c>
      <c r="G28" s="99">
        <v>2897462.23</v>
      </c>
      <c r="H28" s="99">
        <v>2968239.73</v>
      </c>
    </row>
    <row r="29" spans="1:8" x14ac:dyDescent="0.25">
      <c r="A29" s="62"/>
      <c r="B29" s="62">
        <v>34</v>
      </c>
      <c r="C29" s="62" t="s">
        <v>78</v>
      </c>
      <c r="D29" s="64">
        <v>81535.590948304467</v>
      </c>
      <c r="E29" s="61">
        <v>83890</v>
      </c>
      <c r="F29" s="61">
        <v>82508</v>
      </c>
      <c r="G29" s="61">
        <v>84570.7</v>
      </c>
      <c r="H29" s="61">
        <v>86684.98</v>
      </c>
    </row>
    <row r="30" spans="1:8" x14ac:dyDescent="0.25">
      <c r="A30" s="62"/>
      <c r="B30" s="62">
        <v>38</v>
      </c>
      <c r="C30" s="75" t="s">
        <v>79</v>
      </c>
      <c r="D30" s="64">
        <v>4520.8706616231993</v>
      </c>
      <c r="E30" s="61">
        <v>3800</v>
      </c>
      <c r="F30" s="61">
        <v>3800</v>
      </c>
      <c r="G30" s="61">
        <v>3894.9999999999995</v>
      </c>
      <c r="H30" s="61">
        <v>3992.38</v>
      </c>
    </row>
    <row r="31" spans="1:8" x14ac:dyDescent="0.25">
      <c r="A31" s="62"/>
      <c r="B31" s="62"/>
      <c r="C31" s="62"/>
      <c r="D31" s="64"/>
      <c r="E31" s="61"/>
      <c r="F31" s="61"/>
      <c r="G31" s="61"/>
      <c r="H31" s="61"/>
    </row>
    <row r="32" spans="1:8" ht="25.5" x14ac:dyDescent="0.25">
      <c r="A32" s="70">
        <v>4</v>
      </c>
      <c r="B32" s="71"/>
      <c r="C32" s="72" t="s">
        <v>80</v>
      </c>
      <c r="D32" s="58">
        <f>SUM(D33:D35)</f>
        <v>404459.35098546685</v>
      </c>
      <c r="E32" s="58">
        <f>SUM(E33:E35)</f>
        <v>401837</v>
      </c>
      <c r="F32" s="58">
        <f t="shared" ref="F32:H32" si="5">SUM(F33:F35)</f>
        <v>313638</v>
      </c>
      <c r="G32" s="58">
        <f t="shared" si="5"/>
        <v>313638</v>
      </c>
      <c r="H32" s="58">
        <f t="shared" si="5"/>
        <v>313638</v>
      </c>
    </row>
    <row r="33" spans="1:8" ht="38.25" x14ac:dyDescent="0.25">
      <c r="A33" s="59"/>
      <c r="B33" s="59">
        <v>41</v>
      </c>
      <c r="C33" s="74" t="s">
        <v>81</v>
      </c>
      <c r="D33" s="60">
        <v>564.07193576216071</v>
      </c>
      <c r="E33" s="61">
        <v>0</v>
      </c>
      <c r="F33" s="61">
        <v>0</v>
      </c>
      <c r="G33" s="61">
        <v>0</v>
      </c>
      <c r="H33" s="76">
        <v>0</v>
      </c>
    </row>
    <row r="34" spans="1:8" ht="38.25" x14ac:dyDescent="0.25">
      <c r="A34" s="63"/>
      <c r="B34" s="63">
        <v>42</v>
      </c>
      <c r="C34" s="77" t="s">
        <v>82</v>
      </c>
      <c r="D34" s="64">
        <v>245868.86721083015</v>
      </c>
      <c r="E34" s="64">
        <v>259815</v>
      </c>
      <c r="F34" s="64">
        <v>198638</v>
      </c>
      <c r="G34" s="64">
        <v>198638</v>
      </c>
      <c r="H34" s="64">
        <v>198638</v>
      </c>
    </row>
    <row r="35" spans="1:8" ht="25.5" x14ac:dyDescent="0.25">
      <c r="A35" s="63"/>
      <c r="B35" s="63">
        <v>45</v>
      </c>
      <c r="C35" s="77" t="s">
        <v>83</v>
      </c>
      <c r="D35" s="64">
        <v>158026.41183887451</v>
      </c>
      <c r="E35" s="64">
        <v>142022</v>
      </c>
      <c r="F35" s="64">
        <v>115000</v>
      </c>
      <c r="G35" s="64">
        <v>115000</v>
      </c>
      <c r="H35" s="64">
        <v>115000</v>
      </c>
    </row>
    <row r="36" spans="1:8" ht="25.5" x14ac:dyDescent="0.25">
      <c r="A36" s="79">
        <v>5</v>
      </c>
      <c r="B36" s="80"/>
      <c r="C36" s="81" t="s">
        <v>80</v>
      </c>
      <c r="D36" s="82">
        <f>SUM(D37)</f>
        <v>0</v>
      </c>
      <c r="E36" s="82">
        <f>SUM(E37)</f>
        <v>0</v>
      </c>
      <c r="F36" s="82">
        <f t="shared" ref="F36:H36" si="6">SUM(F37)</f>
        <v>0</v>
      </c>
      <c r="G36" s="82">
        <f t="shared" si="6"/>
        <v>0</v>
      </c>
      <c r="H36" s="82">
        <f t="shared" si="6"/>
        <v>0</v>
      </c>
    </row>
    <row r="37" spans="1:8" ht="25.5" x14ac:dyDescent="0.25">
      <c r="A37" s="83"/>
      <c r="B37" s="83">
        <v>54</v>
      </c>
      <c r="C37" s="84" t="s">
        <v>84</v>
      </c>
      <c r="D37" s="85">
        <v>0</v>
      </c>
      <c r="E37" s="86">
        <v>0</v>
      </c>
      <c r="F37" s="86">
        <v>0</v>
      </c>
      <c r="G37" s="86">
        <v>0</v>
      </c>
      <c r="H37" s="86">
        <v>0</v>
      </c>
    </row>
    <row r="38" spans="1:8" x14ac:dyDescent="0.25">
      <c r="A38" s="87">
        <v>9</v>
      </c>
      <c r="B38" s="87"/>
      <c r="C38" s="88" t="s">
        <v>85</v>
      </c>
      <c r="D38" s="89">
        <f>SUM(D39)</f>
        <v>-281017.61811135337</v>
      </c>
      <c r="E38" s="89">
        <f>SUM(E39)</f>
        <v>2422919</v>
      </c>
      <c r="F38" s="89">
        <f>SUM(F39)</f>
        <v>2069353</v>
      </c>
      <c r="G38" s="89">
        <f t="shared" ref="G38:H38" si="7">SUM(G39)</f>
        <v>2121086.0000000019</v>
      </c>
      <c r="H38" s="89">
        <f t="shared" si="7"/>
        <v>2367142.9999999981</v>
      </c>
    </row>
    <row r="39" spans="1:8" x14ac:dyDescent="0.25">
      <c r="A39" s="83"/>
      <c r="B39" s="83">
        <v>92</v>
      </c>
      <c r="C39" s="90" t="s">
        <v>86</v>
      </c>
      <c r="D39" s="85">
        <f>SUM(D10-D25)</f>
        <v>-281017.61811135337</v>
      </c>
      <c r="E39" s="86">
        <f>SUM(E10-E25)</f>
        <v>2422919</v>
      </c>
      <c r="F39" s="86">
        <f>SUM(F10-F25)</f>
        <v>2069353</v>
      </c>
      <c r="G39" s="86">
        <f>SUM(G10-G25)</f>
        <v>2121086.0000000019</v>
      </c>
      <c r="H39" s="86">
        <f>SUM(H10-H25)</f>
        <v>2367142.9999999981</v>
      </c>
    </row>
    <row r="41" spans="1:8" x14ac:dyDescent="0.25">
      <c r="B41" s="295" t="s">
        <v>152</v>
      </c>
      <c r="C41" s="295"/>
      <c r="D41" s="295"/>
      <c r="G41" s="223" t="s">
        <v>154</v>
      </c>
    </row>
    <row r="42" spans="1:8" x14ac:dyDescent="0.25">
      <c r="B42" s="220" t="s">
        <v>153</v>
      </c>
      <c r="C42" s="220"/>
      <c r="D42" s="220"/>
      <c r="G42" s="223" t="s">
        <v>155</v>
      </c>
    </row>
    <row r="43" spans="1:8" x14ac:dyDescent="0.25">
      <c r="G43" s="66"/>
    </row>
    <row r="44" spans="1:8" x14ac:dyDescent="0.25">
      <c r="G44" s="66"/>
    </row>
    <row r="45" spans="1:8" x14ac:dyDescent="0.25">
      <c r="G45" s="66"/>
    </row>
    <row r="46" spans="1:8" x14ac:dyDescent="0.25">
      <c r="G46" s="66"/>
    </row>
  </sheetData>
  <mergeCells count="6">
    <mergeCell ref="B41:D41"/>
    <mergeCell ref="A1:H1"/>
    <mergeCell ref="A3:H3"/>
    <mergeCell ref="A5:H5"/>
    <mergeCell ref="A7:H7"/>
    <mergeCell ref="A22:H22"/>
  </mergeCells>
  <pageMargins left="0.7" right="0.7" top="0.75" bottom="0.75" header="0.3" footer="0.3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0" workbookViewId="0">
      <selection activeCell="K31" sqref="K31"/>
    </sheetView>
  </sheetViews>
  <sheetFormatPr defaultRowHeight="15" x14ac:dyDescent="0.25"/>
  <cols>
    <col min="1" max="1" width="9.42578125" style="8" customWidth="1"/>
    <col min="2" max="2" width="34.140625" style="8" customWidth="1"/>
    <col min="3" max="3" width="19.85546875" style="8" customWidth="1"/>
    <col min="4" max="4" width="17" style="8" customWidth="1"/>
    <col min="5" max="5" width="19.28515625" style="8" customWidth="1"/>
    <col min="6" max="6" width="16.42578125" style="8" customWidth="1"/>
    <col min="7" max="7" width="17.5703125" style="8" customWidth="1"/>
    <col min="8" max="16384" width="9.140625" style="8"/>
  </cols>
  <sheetData>
    <row r="1" spans="1:7" ht="42" customHeight="1" x14ac:dyDescent="0.25">
      <c r="A1" s="273" t="s">
        <v>26</v>
      </c>
      <c r="B1" s="273"/>
      <c r="C1" s="273"/>
      <c r="D1" s="273"/>
      <c r="E1" s="273"/>
      <c r="F1" s="273"/>
      <c r="G1" s="273"/>
    </row>
    <row r="2" spans="1:7" ht="18" customHeight="1" x14ac:dyDescent="0.25">
      <c r="A2" s="9"/>
      <c r="B2" s="9"/>
      <c r="C2" s="9"/>
      <c r="D2" s="9"/>
      <c r="E2" s="9"/>
      <c r="F2" s="9"/>
      <c r="G2" s="9"/>
    </row>
    <row r="3" spans="1:7" ht="15.75" customHeight="1" x14ac:dyDescent="0.25">
      <c r="A3" s="296" t="s">
        <v>27</v>
      </c>
      <c r="B3" s="296"/>
      <c r="C3" s="296"/>
      <c r="D3" s="296"/>
      <c r="E3" s="296"/>
      <c r="F3" s="296"/>
      <c r="G3" s="296"/>
    </row>
    <row r="4" spans="1:7" ht="18" x14ac:dyDescent="0.25">
      <c r="C4" s="9"/>
      <c r="D4" s="9"/>
      <c r="E4" s="9"/>
      <c r="F4" s="10"/>
      <c r="G4" s="10"/>
    </row>
    <row r="5" spans="1:7" ht="18" customHeight="1" x14ac:dyDescent="0.25">
      <c r="A5" s="273" t="s">
        <v>55</v>
      </c>
      <c r="B5" s="273"/>
      <c r="C5" s="273"/>
      <c r="D5" s="273"/>
      <c r="E5" s="273"/>
      <c r="F5" s="273"/>
      <c r="G5" s="273"/>
    </row>
    <row r="6" spans="1:7" ht="18" x14ac:dyDescent="0.25">
      <c r="A6" s="9"/>
      <c r="B6" s="9"/>
      <c r="C6" s="9"/>
      <c r="D6" s="9"/>
      <c r="E6" s="9"/>
      <c r="F6" s="10"/>
      <c r="G6" s="10"/>
    </row>
    <row r="7" spans="1:7" ht="15.75" customHeight="1" x14ac:dyDescent="0.25">
      <c r="A7" s="273" t="s">
        <v>87</v>
      </c>
      <c r="B7" s="273"/>
      <c r="C7" s="273"/>
      <c r="D7" s="273"/>
      <c r="E7" s="273"/>
      <c r="F7" s="273"/>
      <c r="G7" s="273"/>
    </row>
    <row r="8" spans="1:7" ht="18" x14ac:dyDescent="0.25">
      <c r="A8" s="9"/>
      <c r="B8" s="9"/>
      <c r="C8" s="9"/>
      <c r="D8" s="9"/>
      <c r="E8" s="9"/>
      <c r="F8" s="10"/>
      <c r="G8" s="10"/>
    </row>
    <row r="9" spans="1:7" ht="25.5" x14ac:dyDescent="0.25">
      <c r="A9" s="298" t="s">
        <v>88</v>
      </c>
      <c r="B9" s="299"/>
      <c r="C9" s="52" t="s">
        <v>60</v>
      </c>
      <c r="D9" s="51" t="s">
        <v>31</v>
      </c>
      <c r="E9" s="51" t="s">
        <v>61</v>
      </c>
      <c r="F9" s="51" t="s">
        <v>62</v>
      </c>
      <c r="G9" s="51" t="s">
        <v>63</v>
      </c>
    </row>
    <row r="10" spans="1:7" x14ac:dyDescent="0.25">
      <c r="A10" s="300" t="s">
        <v>35</v>
      </c>
      <c r="B10" s="301"/>
      <c r="C10" s="91">
        <f>SUM(C11+C15+C17+C19+C24+C26)</f>
        <v>8065793.4527838593</v>
      </c>
      <c r="D10" s="92">
        <f>SUM(D11+D15+D17+D19+D24+D26)</f>
        <v>10984227</v>
      </c>
      <c r="E10" s="91">
        <f t="shared" ref="E10:G10" si="0">SUM(E11+E15+E17+E19+E24+E26)</f>
        <v>10916016</v>
      </c>
      <c r="F10" s="91">
        <f>SUM(F11+F15+F17+F19+F24+F26)</f>
        <v>11179415.58</v>
      </c>
      <c r="G10" s="91">
        <f t="shared" si="0"/>
        <v>11642430.824999999</v>
      </c>
    </row>
    <row r="11" spans="1:7" x14ac:dyDescent="0.25">
      <c r="A11" s="57">
        <v>1</v>
      </c>
      <c r="B11" s="57" t="s">
        <v>89</v>
      </c>
      <c r="C11" s="93">
        <f>SUM(C12:C14)</f>
        <v>5763287.2665737607</v>
      </c>
      <c r="D11" s="94">
        <f>SUM(D12:D14)</f>
        <v>9253062</v>
      </c>
      <c r="E11" s="93">
        <f t="shared" ref="E11:G11" si="1">SUM(E12:E14)</f>
        <v>9739676</v>
      </c>
      <c r="F11" s="93">
        <f>SUM(F12:F14)</f>
        <v>9973667.0800000001</v>
      </c>
      <c r="G11" s="93">
        <f t="shared" si="1"/>
        <v>10406538.609999999</v>
      </c>
    </row>
    <row r="12" spans="1:7" x14ac:dyDescent="0.25">
      <c r="A12" s="95" t="s">
        <v>90</v>
      </c>
      <c r="B12" s="96" t="s">
        <v>89</v>
      </c>
      <c r="C12" s="97">
        <v>0</v>
      </c>
      <c r="D12" s="98">
        <v>0</v>
      </c>
      <c r="E12" s="99">
        <v>40000</v>
      </c>
      <c r="F12" s="99">
        <v>40000</v>
      </c>
      <c r="G12" s="99">
        <v>40000</v>
      </c>
    </row>
    <row r="13" spans="1:7" x14ac:dyDescent="0.25">
      <c r="A13" s="95" t="s">
        <v>91</v>
      </c>
      <c r="B13" s="96" t="s">
        <v>92</v>
      </c>
      <c r="C13" s="97">
        <v>5421934.9538788237</v>
      </c>
      <c r="D13" s="100">
        <v>8974345</v>
      </c>
      <c r="E13" s="99">
        <v>9359676</v>
      </c>
      <c r="F13" s="99">
        <v>9593667.0800000001</v>
      </c>
      <c r="G13" s="99">
        <v>10026538.609999999</v>
      </c>
    </row>
    <row r="14" spans="1:7" x14ac:dyDescent="0.25">
      <c r="A14" s="101" t="s">
        <v>93</v>
      </c>
      <c r="B14" s="102" t="s">
        <v>94</v>
      </c>
      <c r="C14" s="103">
        <v>341352.31269493658</v>
      </c>
      <c r="D14" s="98">
        <v>278717</v>
      </c>
      <c r="E14" s="99">
        <v>340000</v>
      </c>
      <c r="F14" s="99">
        <v>340000</v>
      </c>
      <c r="G14" s="99">
        <v>340000</v>
      </c>
    </row>
    <row r="15" spans="1:7" x14ac:dyDescent="0.25">
      <c r="A15" s="104" t="s">
        <v>95</v>
      </c>
      <c r="B15" s="104" t="s">
        <v>96</v>
      </c>
      <c r="C15" s="105">
        <f>SUM(C16)</f>
        <v>80356.237308381431</v>
      </c>
      <c r="D15" s="106">
        <f>SUM(D16)</f>
        <v>93480</v>
      </c>
      <c r="E15" s="107">
        <f t="shared" ref="E15:G15" si="2">SUM(E16)</f>
        <v>93480</v>
      </c>
      <c r="F15" s="107">
        <f t="shared" si="2"/>
        <v>95817</v>
      </c>
      <c r="G15" s="107">
        <f t="shared" si="2"/>
        <v>98212.43</v>
      </c>
    </row>
    <row r="16" spans="1:7" x14ac:dyDescent="0.25">
      <c r="A16" s="101" t="s">
        <v>97</v>
      </c>
      <c r="B16" s="108" t="s">
        <v>96</v>
      </c>
      <c r="C16" s="109">
        <v>80356.237308381431</v>
      </c>
      <c r="D16" s="98">
        <v>93480</v>
      </c>
      <c r="E16" s="99">
        <v>93480</v>
      </c>
      <c r="F16" s="99">
        <v>95817</v>
      </c>
      <c r="G16" s="99">
        <v>98212.43</v>
      </c>
    </row>
    <row r="17" spans="1:7" x14ac:dyDescent="0.25">
      <c r="A17" s="57">
        <v>4</v>
      </c>
      <c r="B17" s="110" t="s">
        <v>98</v>
      </c>
      <c r="C17" s="107">
        <f>SUM(C18)</f>
        <v>743689.01453314745</v>
      </c>
      <c r="D17" s="106">
        <f>SUM(D18)</f>
        <v>1423983</v>
      </c>
      <c r="E17" s="107">
        <f t="shared" ref="E17:G17" si="3">SUM(E18)</f>
        <v>1023384</v>
      </c>
      <c r="F17" s="107">
        <f t="shared" si="3"/>
        <v>1048968.6000000001</v>
      </c>
      <c r="G17" s="107">
        <f t="shared" si="3"/>
        <v>1075192.82</v>
      </c>
    </row>
    <row r="18" spans="1:7" x14ac:dyDescent="0.25">
      <c r="A18" s="111" t="s">
        <v>99</v>
      </c>
      <c r="B18" s="112" t="s">
        <v>100</v>
      </c>
      <c r="C18" s="99">
        <v>743689.01453314745</v>
      </c>
      <c r="D18" s="98">
        <v>1423983</v>
      </c>
      <c r="E18" s="99">
        <v>1023384</v>
      </c>
      <c r="F18" s="99">
        <v>1048968.6000000001</v>
      </c>
      <c r="G18" s="99">
        <v>1075192.82</v>
      </c>
    </row>
    <row r="19" spans="1:7" x14ac:dyDescent="0.25">
      <c r="A19" s="113">
        <v>5</v>
      </c>
      <c r="B19" s="55" t="s">
        <v>101</v>
      </c>
      <c r="C19" s="107">
        <f>SUM(C20:C23)</f>
        <v>1401547.7244674494</v>
      </c>
      <c r="D19" s="106">
        <f>SUM(D20:D23)</f>
        <v>80015</v>
      </c>
      <c r="E19" s="107">
        <f t="shared" ref="E19:G19" si="4">SUM(E20:E23)</f>
        <v>57976</v>
      </c>
      <c r="F19" s="107">
        <f t="shared" si="4"/>
        <v>59425.4</v>
      </c>
      <c r="G19" s="107">
        <f t="shared" si="4"/>
        <v>60911.034999999989</v>
      </c>
    </row>
    <row r="20" spans="1:7" x14ac:dyDescent="0.25">
      <c r="A20" s="95" t="s">
        <v>102</v>
      </c>
      <c r="B20" s="96" t="s">
        <v>103</v>
      </c>
      <c r="C20" s="99"/>
      <c r="D20" s="98">
        <v>0</v>
      </c>
      <c r="E20" s="99">
        <v>0</v>
      </c>
      <c r="F20" s="99">
        <v>0</v>
      </c>
      <c r="G20" s="99">
        <v>0</v>
      </c>
    </row>
    <row r="21" spans="1:7" ht="30" x14ac:dyDescent="0.25">
      <c r="A21" s="114">
        <v>51</v>
      </c>
      <c r="B21" s="115" t="s">
        <v>104</v>
      </c>
      <c r="C21" s="78">
        <v>1340820.2535005638</v>
      </c>
      <c r="D21" s="116">
        <v>0</v>
      </c>
      <c r="E21" s="117">
        <v>0</v>
      </c>
      <c r="F21" s="117">
        <v>0</v>
      </c>
      <c r="G21" s="117">
        <v>0</v>
      </c>
    </row>
    <row r="22" spans="1:7" x14ac:dyDescent="0.25">
      <c r="A22" s="118">
        <v>53</v>
      </c>
      <c r="B22" s="119" t="s">
        <v>105</v>
      </c>
      <c r="C22" s="78">
        <v>1327.2280841462605</v>
      </c>
      <c r="D22" s="116">
        <v>22039</v>
      </c>
      <c r="E22" s="78">
        <v>0</v>
      </c>
      <c r="F22" s="78">
        <v>0</v>
      </c>
      <c r="G22" s="78">
        <v>0</v>
      </c>
    </row>
    <row r="23" spans="1:7" x14ac:dyDescent="0.25">
      <c r="A23" s="118">
        <v>57</v>
      </c>
      <c r="B23" s="119" t="s">
        <v>106</v>
      </c>
      <c r="C23" s="78">
        <v>59400.242882739396</v>
      </c>
      <c r="D23" s="116">
        <v>57976</v>
      </c>
      <c r="E23" s="78">
        <v>57976</v>
      </c>
      <c r="F23" s="78">
        <v>59425.4</v>
      </c>
      <c r="G23" s="78">
        <v>60911.034999999989</v>
      </c>
    </row>
    <row r="24" spans="1:7" x14ac:dyDescent="0.25">
      <c r="A24" s="120">
        <v>6</v>
      </c>
      <c r="B24" s="120" t="s">
        <v>107</v>
      </c>
      <c r="C24" s="121">
        <f>SUM(C25)</f>
        <v>76913.209901121503</v>
      </c>
      <c r="D24" s="94">
        <f>SUM(D25)</f>
        <v>133687</v>
      </c>
      <c r="E24" s="93">
        <f t="shared" ref="E24:G24" si="5">SUM(E25)</f>
        <v>1500</v>
      </c>
      <c r="F24" s="93">
        <f t="shared" si="5"/>
        <v>1537.5</v>
      </c>
      <c r="G24" s="93">
        <f t="shared" si="5"/>
        <v>1575.93</v>
      </c>
    </row>
    <row r="25" spans="1:7" x14ac:dyDescent="0.25">
      <c r="A25" s="118">
        <v>61</v>
      </c>
      <c r="B25" s="119" t="s">
        <v>107</v>
      </c>
      <c r="C25" s="78">
        <v>76913.209901121503</v>
      </c>
      <c r="D25" s="116">
        <v>133687</v>
      </c>
      <c r="E25" s="78">
        <v>1500</v>
      </c>
      <c r="F25" s="78">
        <v>1537.5</v>
      </c>
      <c r="G25" s="78">
        <v>1575.93</v>
      </c>
    </row>
    <row r="26" spans="1:7" ht="45" x14ac:dyDescent="0.25">
      <c r="A26" s="122">
        <v>7</v>
      </c>
      <c r="B26" s="122" t="s">
        <v>108</v>
      </c>
      <c r="C26" s="94">
        <f>SUM(C27)</f>
        <v>0</v>
      </c>
      <c r="D26" s="94">
        <f>SUM(D27)</f>
        <v>0</v>
      </c>
      <c r="E26" s="93">
        <f t="shared" ref="E26:G26" si="6">SUM(E27)</f>
        <v>0</v>
      </c>
      <c r="F26" s="93">
        <f t="shared" si="6"/>
        <v>0</v>
      </c>
      <c r="G26" s="93">
        <f t="shared" si="6"/>
        <v>0</v>
      </c>
    </row>
    <row r="27" spans="1:7" ht="45" x14ac:dyDescent="0.25">
      <c r="A27" s="114">
        <v>71</v>
      </c>
      <c r="B27" s="222" t="s">
        <v>108</v>
      </c>
      <c r="C27" s="78">
        <v>0</v>
      </c>
      <c r="D27" s="116">
        <v>0</v>
      </c>
      <c r="E27" s="117">
        <v>0</v>
      </c>
      <c r="F27" s="117">
        <v>0</v>
      </c>
      <c r="G27" s="117">
        <v>0</v>
      </c>
    </row>
    <row r="28" spans="1:7" x14ac:dyDescent="0.25">
      <c r="A28" s="124"/>
      <c r="B28" s="125"/>
      <c r="C28" s="126"/>
      <c r="D28" s="126"/>
      <c r="E28" s="126"/>
      <c r="F28" s="126"/>
      <c r="G28" s="126"/>
    </row>
    <row r="29" spans="1:7" ht="15.75" customHeight="1" x14ac:dyDescent="0.25">
      <c r="A29" s="273" t="s">
        <v>109</v>
      </c>
      <c r="B29" s="273"/>
      <c r="C29" s="273"/>
      <c r="D29" s="273"/>
      <c r="E29" s="273"/>
      <c r="F29" s="273"/>
      <c r="G29" s="273"/>
    </row>
    <row r="30" spans="1:7" ht="18" x14ac:dyDescent="0.25">
      <c r="A30" s="9"/>
      <c r="B30" s="9"/>
      <c r="C30" s="9"/>
      <c r="D30" s="9"/>
      <c r="E30" s="9"/>
      <c r="F30" s="10"/>
      <c r="G30" s="10"/>
    </row>
    <row r="31" spans="1:7" ht="25.5" x14ac:dyDescent="0.25">
      <c r="A31" s="298" t="s">
        <v>88</v>
      </c>
      <c r="B31" s="299"/>
      <c r="C31" s="52" t="s">
        <v>60</v>
      </c>
      <c r="D31" s="51" t="s">
        <v>31</v>
      </c>
      <c r="E31" s="51" t="s">
        <v>61</v>
      </c>
      <c r="F31" s="51" t="s">
        <v>62</v>
      </c>
      <c r="G31" s="51" t="s">
        <v>63</v>
      </c>
    </row>
    <row r="32" spans="1:7" x14ac:dyDescent="0.25">
      <c r="A32" s="300" t="s">
        <v>38</v>
      </c>
      <c r="B32" s="301"/>
      <c r="C32" s="56">
        <f>SUM(C33+C37+C39+C41+C46+C48+C50)</f>
        <v>8065793.4527838612</v>
      </c>
      <c r="D32" s="56">
        <f>SUM(D33+D37+D39+D41+D46+D48+D50)</f>
        <v>10984227</v>
      </c>
      <c r="E32" s="56">
        <f t="shared" ref="E32:G32" si="7">SUM(E33+E37+E39+E41+E46+E48+E50)</f>
        <v>10916016</v>
      </c>
      <c r="F32" s="56">
        <f>SUM(F33+F37+F39+F41+F46+F48+F50)</f>
        <v>11179415.58</v>
      </c>
      <c r="G32" s="56">
        <f t="shared" si="7"/>
        <v>11642430.824999999</v>
      </c>
    </row>
    <row r="33" spans="1:7" ht="15.75" customHeight="1" x14ac:dyDescent="0.25">
      <c r="A33" s="57">
        <v>1</v>
      </c>
      <c r="B33" s="57" t="s">
        <v>89</v>
      </c>
      <c r="C33" s="58">
        <f>SUM(C34:C36)</f>
        <v>6102722.1412170688</v>
      </c>
      <c r="D33" s="58">
        <f>SUM(D34:D36)</f>
        <v>7128191</v>
      </c>
      <c r="E33" s="58">
        <f t="shared" ref="E33:G33" si="8">SUM(E34:E36)</f>
        <v>7670323</v>
      </c>
      <c r="F33" s="58">
        <f t="shared" si="8"/>
        <v>7852581.0800000001</v>
      </c>
      <c r="G33" s="58">
        <f t="shared" si="8"/>
        <v>8039395.6100000003</v>
      </c>
    </row>
    <row r="34" spans="1:7" x14ac:dyDescent="0.25">
      <c r="A34" s="95" t="s">
        <v>90</v>
      </c>
      <c r="B34" s="96" t="s">
        <v>89</v>
      </c>
      <c r="C34" s="60">
        <v>0</v>
      </c>
      <c r="D34" s="61">
        <v>0</v>
      </c>
      <c r="E34" s="99">
        <v>40000</v>
      </c>
      <c r="F34" s="99">
        <v>40000</v>
      </c>
      <c r="G34" s="99">
        <v>40000</v>
      </c>
    </row>
    <row r="35" spans="1:7" x14ac:dyDescent="0.25">
      <c r="A35" s="95" t="s">
        <v>91</v>
      </c>
      <c r="B35" s="96" t="s">
        <v>92</v>
      </c>
      <c r="C35" s="60">
        <v>5761369.8285221318</v>
      </c>
      <c r="D35" s="61">
        <v>6849474</v>
      </c>
      <c r="E35" s="99">
        <v>7290323</v>
      </c>
      <c r="F35" s="99">
        <v>7472581.0800000001</v>
      </c>
      <c r="G35" s="99">
        <v>7659395.6100000003</v>
      </c>
    </row>
    <row r="36" spans="1:7" x14ac:dyDescent="0.25">
      <c r="A36" s="101" t="s">
        <v>93</v>
      </c>
      <c r="B36" s="102" t="s">
        <v>94</v>
      </c>
      <c r="C36" s="60">
        <v>341352.31269493658</v>
      </c>
      <c r="D36" s="61">
        <v>278717</v>
      </c>
      <c r="E36" s="99">
        <v>340000</v>
      </c>
      <c r="F36" s="99">
        <v>340000</v>
      </c>
      <c r="G36" s="99">
        <v>340000</v>
      </c>
    </row>
    <row r="37" spans="1:7" x14ac:dyDescent="0.25">
      <c r="A37" s="104" t="s">
        <v>95</v>
      </c>
      <c r="B37" s="104" t="s">
        <v>96</v>
      </c>
      <c r="C37" s="58">
        <f>SUM(C38)</f>
        <v>79708.162452717501</v>
      </c>
      <c r="D37" s="58">
        <f>SUM(D38)</f>
        <v>93480</v>
      </c>
      <c r="E37" s="107">
        <f t="shared" ref="E37:G37" si="9">SUM(E38)</f>
        <v>93480</v>
      </c>
      <c r="F37" s="107">
        <f t="shared" si="9"/>
        <v>95817</v>
      </c>
      <c r="G37" s="107">
        <f t="shared" si="9"/>
        <v>98212.43</v>
      </c>
    </row>
    <row r="38" spans="1:7" x14ac:dyDescent="0.25">
      <c r="A38" s="101" t="s">
        <v>97</v>
      </c>
      <c r="B38" s="108" t="s">
        <v>96</v>
      </c>
      <c r="C38" s="64">
        <v>79708.162452717501</v>
      </c>
      <c r="D38" s="64">
        <v>93480</v>
      </c>
      <c r="E38" s="78">
        <v>93480</v>
      </c>
      <c r="F38" s="78">
        <v>95817</v>
      </c>
      <c r="G38" s="78">
        <v>98212.43</v>
      </c>
    </row>
    <row r="39" spans="1:7" x14ac:dyDescent="0.25">
      <c r="A39" s="57">
        <v>4</v>
      </c>
      <c r="B39" s="110" t="s">
        <v>98</v>
      </c>
      <c r="C39" s="127">
        <f>SUM(C40)</f>
        <v>743689.0145331478</v>
      </c>
      <c r="D39" s="127">
        <f>SUM(D40)</f>
        <v>1125935</v>
      </c>
      <c r="E39" s="127">
        <f t="shared" ref="E39:G39" si="10">SUM(E40)</f>
        <v>1023384</v>
      </c>
      <c r="F39" s="127">
        <f t="shared" si="10"/>
        <v>1048968.6000000001</v>
      </c>
      <c r="G39" s="127">
        <f t="shared" si="10"/>
        <v>1075192.82</v>
      </c>
    </row>
    <row r="40" spans="1:7" x14ac:dyDescent="0.25">
      <c r="A40" s="111" t="s">
        <v>99</v>
      </c>
      <c r="B40" s="112" t="s">
        <v>100</v>
      </c>
      <c r="C40" s="64">
        <v>743689.0145331478</v>
      </c>
      <c r="D40" s="64">
        <v>1125935</v>
      </c>
      <c r="E40" s="64">
        <v>1023384</v>
      </c>
      <c r="F40" s="64">
        <v>1048968.6000000001</v>
      </c>
      <c r="G40" s="64">
        <v>1075192.82</v>
      </c>
    </row>
    <row r="41" spans="1:7" x14ac:dyDescent="0.25">
      <c r="A41" s="113">
        <v>5</v>
      </c>
      <c r="B41" s="55" t="s">
        <v>101</v>
      </c>
      <c r="C41" s="127">
        <f>SUM(C42:C45)</f>
        <v>1372446.6649412699</v>
      </c>
      <c r="D41" s="127">
        <f>SUM(D42:D45)</f>
        <v>80015</v>
      </c>
      <c r="E41" s="127">
        <f t="shared" ref="E41:G41" si="11">SUM(E42:E45)</f>
        <v>57976</v>
      </c>
      <c r="F41" s="127">
        <f t="shared" si="11"/>
        <v>59425.399999999994</v>
      </c>
      <c r="G41" s="127">
        <f t="shared" si="11"/>
        <v>60911.034999999989</v>
      </c>
    </row>
    <row r="42" spans="1:7" x14ac:dyDescent="0.25">
      <c r="A42" s="95" t="s">
        <v>102</v>
      </c>
      <c r="B42" s="96" t="s">
        <v>103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</row>
    <row r="43" spans="1:7" ht="30" x14ac:dyDescent="0.25">
      <c r="A43" s="128">
        <v>51</v>
      </c>
      <c r="B43" s="115" t="s">
        <v>104</v>
      </c>
      <c r="C43" s="64">
        <v>1340820.2535005638</v>
      </c>
      <c r="D43" s="64">
        <v>0</v>
      </c>
      <c r="E43" s="64">
        <v>0</v>
      </c>
      <c r="F43" s="64">
        <v>0</v>
      </c>
      <c r="G43" s="64">
        <v>0</v>
      </c>
    </row>
    <row r="44" spans="1:7" x14ac:dyDescent="0.25">
      <c r="A44" s="118">
        <v>53</v>
      </c>
      <c r="B44" s="119" t="s">
        <v>105</v>
      </c>
      <c r="C44" s="64">
        <v>0</v>
      </c>
      <c r="D44" s="64">
        <v>22039</v>
      </c>
      <c r="E44" s="64">
        <v>0</v>
      </c>
      <c r="F44" s="64">
        <v>0</v>
      </c>
      <c r="G44" s="64">
        <v>0</v>
      </c>
    </row>
    <row r="45" spans="1:7" x14ac:dyDescent="0.25">
      <c r="A45" s="118">
        <v>57</v>
      </c>
      <c r="B45" s="119" t="s">
        <v>106</v>
      </c>
      <c r="C45" s="64">
        <v>31626.411440706084</v>
      </c>
      <c r="D45" s="64">
        <v>57976</v>
      </c>
      <c r="E45" s="64">
        <v>57976</v>
      </c>
      <c r="F45" s="64">
        <v>59425.399999999994</v>
      </c>
      <c r="G45" s="64">
        <v>60911.034999999989</v>
      </c>
    </row>
    <row r="46" spans="1:7" x14ac:dyDescent="0.25">
      <c r="A46" s="120">
        <v>6</v>
      </c>
      <c r="B46" s="120" t="s">
        <v>107</v>
      </c>
      <c r="C46" s="127">
        <f>SUM(C47)</f>
        <v>48245.083283562279</v>
      </c>
      <c r="D46" s="127">
        <f>SUM(D47)</f>
        <v>133687</v>
      </c>
      <c r="E46" s="127">
        <f t="shared" ref="E46:G46" si="12">SUM(E47)</f>
        <v>1500</v>
      </c>
      <c r="F46" s="127">
        <f t="shared" si="12"/>
        <v>1537.5</v>
      </c>
      <c r="G46" s="127">
        <f t="shared" si="12"/>
        <v>1575.93</v>
      </c>
    </row>
    <row r="47" spans="1:7" x14ac:dyDescent="0.25">
      <c r="A47" s="118">
        <v>61</v>
      </c>
      <c r="B47" s="119" t="s">
        <v>107</v>
      </c>
      <c r="C47" s="64">
        <v>48245.083283562279</v>
      </c>
      <c r="D47" s="64">
        <v>133687</v>
      </c>
      <c r="E47" s="64">
        <v>1500</v>
      </c>
      <c r="F47" s="64">
        <v>1537.5</v>
      </c>
      <c r="G47" s="64">
        <v>1575.93</v>
      </c>
    </row>
    <row r="48" spans="1:7" ht="45" x14ac:dyDescent="0.25">
      <c r="A48" s="122">
        <v>7</v>
      </c>
      <c r="B48" s="123" t="s">
        <v>108</v>
      </c>
      <c r="C48" s="127">
        <f>SUM(C49)</f>
        <v>0</v>
      </c>
      <c r="D48" s="127">
        <f>SUM(D49)</f>
        <v>0</v>
      </c>
      <c r="E48" s="127">
        <f t="shared" ref="E48:G48" si="13">SUM(E49)</f>
        <v>0</v>
      </c>
      <c r="F48" s="127">
        <f t="shared" si="13"/>
        <v>0</v>
      </c>
      <c r="G48" s="127">
        <f t="shared" si="13"/>
        <v>0</v>
      </c>
    </row>
    <row r="49" spans="1:7" ht="45" x14ac:dyDescent="0.25">
      <c r="A49" s="128">
        <v>71</v>
      </c>
      <c r="B49" s="115" t="s">
        <v>108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</row>
    <row r="50" spans="1:7" x14ac:dyDescent="0.25">
      <c r="A50" s="129">
        <v>9</v>
      </c>
      <c r="B50" s="130" t="s">
        <v>110</v>
      </c>
      <c r="C50" s="127">
        <f>SUM(C51:C54)</f>
        <v>-281017.6136439055</v>
      </c>
      <c r="D50" s="127">
        <f>SUM(D51)</f>
        <v>2422919</v>
      </c>
      <c r="E50" s="127">
        <f t="shared" ref="E50:G50" si="14">SUM(E51)</f>
        <v>2069353</v>
      </c>
      <c r="F50" s="127">
        <f t="shared" si="14"/>
        <v>2121086</v>
      </c>
      <c r="G50" s="127">
        <f t="shared" si="14"/>
        <v>2367142.9999999991</v>
      </c>
    </row>
    <row r="51" spans="1:7" x14ac:dyDescent="0.25">
      <c r="A51" s="131">
        <v>41</v>
      </c>
      <c r="B51" s="131" t="s">
        <v>89</v>
      </c>
      <c r="C51" s="64">
        <f>SUM(C11-C33)</f>
        <v>-339434.87464330811</v>
      </c>
      <c r="D51" s="64">
        <v>2422919</v>
      </c>
      <c r="E51" s="64">
        <f>SUM(E13-E35)</f>
        <v>2069353</v>
      </c>
      <c r="F51" s="64">
        <f>SUM(F13-F35)</f>
        <v>2121086</v>
      </c>
      <c r="G51" s="64">
        <f t="shared" ref="G51" si="15">SUM(G13-G35)</f>
        <v>2367142.9999999991</v>
      </c>
    </row>
    <row r="52" spans="1:7" x14ac:dyDescent="0.25">
      <c r="A52" s="132" t="s">
        <v>97</v>
      </c>
      <c r="B52" s="133" t="s">
        <v>96</v>
      </c>
      <c r="C52" s="64">
        <f>SUM(C15-C37)</f>
        <v>648.07485566393007</v>
      </c>
      <c r="D52" s="64"/>
      <c r="E52" s="64"/>
      <c r="F52" s="64"/>
      <c r="G52" s="64"/>
    </row>
    <row r="53" spans="1:7" x14ac:dyDescent="0.25">
      <c r="A53" s="134">
        <v>5</v>
      </c>
      <c r="B53" s="135" t="s">
        <v>101</v>
      </c>
      <c r="C53" s="64">
        <f>SUM(C19-C41)</f>
        <v>29101.059526179451</v>
      </c>
      <c r="D53" s="64"/>
      <c r="E53" s="64"/>
      <c r="F53" s="64"/>
      <c r="G53" s="64"/>
    </row>
    <row r="54" spans="1:7" x14ac:dyDescent="0.25">
      <c r="A54" s="136">
        <v>61</v>
      </c>
      <c r="B54" s="137" t="s">
        <v>107</v>
      </c>
      <c r="C54" s="64">
        <f>SUM(C24-C46)</f>
        <v>28668.126617559225</v>
      </c>
      <c r="D54" s="64"/>
      <c r="E54" s="64"/>
      <c r="F54" s="64"/>
      <c r="G54" s="64"/>
    </row>
    <row r="56" spans="1:7" x14ac:dyDescent="0.25">
      <c r="A56" s="295" t="s">
        <v>152</v>
      </c>
      <c r="B56" s="295"/>
      <c r="C56" s="295"/>
      <c r="F56" s="223" t="s">
        <v>154</v>
      </c>
    </row>
    <row r="57" spans="1:7" x14ac:dyDescent="0.25">
      <c r="A57" s="220" t="s">
        <v>153</v>
      </c>
      <c r="B57" s="220"/>
      <c r="C57" s="220"/>
      <c r="F57" s="223" t="s">
        <v>155</v>
      </c>
    </row>
    <row r="58" spans="1:7" x14ac:dyDescent="0.25">
      <c r="C58" s="66"/>
    </row>
  </sheetData>
  <mergeCells count="10">
    <mergeCell ref="A29:G29"/>
    <mergeCell ref="A31:B31"/>
    <mergeCell ref="A32:B32"/>
    <mergeCell ref="A56:C56"/>
    <mergeCell ref="A1:G1"/>
    <mergeCell ref="A3:G3"/>
    <mergeCell ref="A5:G5"/>
    <mergeCell ref="A7:G7"/>
    <mergeCell ref="A9:B9"/>
    <mergeCell ref="A10:B10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3" workbookViewId="0">
      <selection activeCell="G27" sqref="G27"/>
    </sheetView>
  </sheetViews>
  <sheetFormatPr defaultRowHeight="15" x14ac:dyDescent="0.25"/>
  <cols>
    <col min="1" max="1" width="37.7109375" style="8" customWidth="1"/>
    <col min="2" max="2" width="14.42578125" style="8" bestFit="1" customWidth="1"/>
    <col min="3" max="3" width="10.28515625" style="8" bestFit="1" customWidth="1"/>
    <col min="4" max="4" width="13.28515625" style="8" bestFit="1" customWidth="1"/>
    <col min="5" max="6" width="11.7109375" style="8" bestFit="1" customWidth="1"/>
    <col min="7" max="16384" width="9.140625" style="8"/>
  </cols>
  <sheetData>
    <row r="1" spans="1:8" ht="42" customHeight="1" x14ac:dyDescent="0.25">
      <c r="A1" s="273" t="s">
        <v>26</v>
      </c>
      <c r="B1" s="273"/>
      <c r="C1" s="273"/>
      <c r="D1" s="273"/>
      <c r="E1" s="273"/>
      <c r="F1" s="273"/>
    </row>
    <row r="2" spans="1:8" ht="18" customHeight="1" x14ac:dyDescent="0.25">
      <c r="A2" s="9"/>
      <c r="B2" s="9"/>
      <c r="C2" s="9"/>
      <c r="D2" s="9"/>
      <c r="E2" s="9"/>
      <c r="F2" s="9"/>
    </row>
    <row r="3" spans="1:8" ht="15.75" x14ac:dyDescent="0.25">
      <c r="A3" s="296" t="s">
        <v>27</v>
      </c>
      <c r="B3" s="296"/>
      <c r="C3" s="296"/>
      <c r="D3" s="296"/>
      <c r="E3" s="302"/>
      <c r="F3" s="302"/>
    </row>
    <row r="4" spans="1:8" ht="18" x14ac:dyDescent="0.25">
      <c r="A4" s="9"/>
      <c r="B4" s="9"/>
      <c r="C4" s="9"/>
      <c r="D4" s="9"/>
      <c r="E4" s="10"/>
      <c r="F4" s="10"/>
    </row>
    <row r="5" spans="1:8" ht="18" customHeight="1" x14ac:dyDescent="0.25">
      <c r="A5" s="273" t="s">
        <v>55</v>
      </c>
      <c r="B5" s="284"/>
      <c r="C5" s="284"/>
      <c r="D5" s="284"/>
      <c r="E5" s="284"/>
      <c r="F5" s="284"/>
    </row>
    <row r="6" spans="1:8" ht="18" x14ac:dyDescent="0.25">
      <c r="A6" s="9"/>
      <c r="B6" s="9"/>
      <c r="C6" s="9"/>
      <c r="D6" s="9"/>
      <c r="E6" s="10"/>
      <c r="F6" s="10"/>
    </row>
    <row r="7" spans="1:8" ht="15.75" x14ac:dyDescent="0.25">
      <c r="A7" s="273" t="s">
        <v>111</v>
      </c>
      <c r="B7" s="297"/>
      <c r="C7" s="297"/>
      <c r="D7" s="297"/>
      <c r="E7" s="297"/>
      <c r="F7" s="297"/>
    </row>
    <row r="8" spans="1:8" ht="18" x14ac:dyDescent="0.25">
      <c r="A8" s="9"/>
      <c r="B8" s="9"/>
      <c r="C8" s="9"/>
      <c r="D8" s="9"/>
      <c r="E8" s="10"/>
      <c r="F8" s="10"/>
    </row>
    <row r="9" spans="1:8" ht="25.5" x14ac:dyDescent="0.25">
      <c r="A9" s="51" t="s">
        <v>88</v>
      </c>
      <c r="B9" s="52" t="s">
        <v>60</v>
      </c>
      <c r="C9" s="51" t="s">
        <v>31</v>
      </c>
      <c r="D9" s="51" t="s">
        <v>61</v>
      </c>
      <c r="E9" s="51" t="s">
        <v>62</v>
      </c>
      <c r="F9" s="51" t="s">
        <v>63</v>
      </c>
    </row>
    <row r="10" spans="1:8" ht="15.75" customHeight="1" x14ac:dyDescent="0.25">
      <c r="A10" s="57" t="s">
        <v>112</v>
      </c>
      <c r="B10" s="138">
        <f>SUM(B11)</f>
        <v>8346811.0664277636</v>
      </c>
      <c r="C10" s="138">
        <f>SUM(C11)</f>
        <v>8561308</v>
      </c>
      <c r="D10" s="139">
        <f t="shared" ref="D10:F11" si="0">SUM(D11)</f>
        <v>8846663</v>
      </c>
      <c r="E10" s="139">
        <f t="shared" si="0"/>
        <v>9058329.5800000001</v>
      </c>
      <c r="F10" s="139">
        <f t="shared" si="0"/>
        <v>9275287.8300000001</v>
      </c>
    </row>
    <row r="11" spans="1:8" ht="15.75" customHeight="1" x14ac:dyDescent="0.25">
      <c r="A11" s="140" t="s">
        <v>113</v>
      </c>
      <c r="B11" s="138">
        <f>SUM(B12)</f>
        <v>8346811.0664277636</v>
      </c>
      <c r="C11" s="138">
        <f>SUM(C12)</f>
        <v>8561308</v>
      </c>
      <c r="D11" s="139">
        <f t="shared" si="0"/>
        <v>8846663</v>
      </c>
      <c r="E11" s="139">
        <f t="shared" si="0"/>
        <v>9058329.5800000001</v>
      </c>
      <c r="F11" s="139">
        <f t="shared" si="0"/>
        <v>9275287.8300000001</v>
      </c>
    </row>
    <row r="12" spans="1:8" x14ac:dyDescent="0.25">
      <c r="A12" s="141" t="s">
        <v>114</v>
      </c>
      <c r="B12" s="142">
        <v>8346811.0664277636</v>
      </c>
      <c r="C12" s="142">
        <v>8561308</v>
      </c>
      <c r="D12" s="143">
        <v>8846663</v>
      </c>
      <c r="E12" s="143">
        <v>9058329.5800000001</v>
      </c>
      <c r="F12" s="143">
        <v>9275287.8300000001</v>
      </c>
    </row>
    <row r="14" spans="1:8" x14ac:dyDescent="0.25">
      <c r="A14" s="295" t="s">
        <v>152</v>
      </c>
      <c r="B14" s="295"/>
      <c r="C14" s="295"/>
      <c r="E14" s="223" t="s">
        <v>154</v>
      </c>
      <c r="F14" s="1"/>
      <c r="H14" s="1"/>
    </row>
    <row r="15" spans="1:8" x14ac:dyDescent="0.25">
      <c r="A15" s="220" t="s">
        <v>153</v>
      </c>
      <c r="B15" s="220"/>
      <c r="C15" s="220"/>
      <c r="E15" s="223" t="s">
        <v>155</v>
      </c>
      <c r="F15" s="1"/>
      <c r="H15" s="1"/>
    </row>
  </sheetData>
  <mergeCells count="5">
    <mergeCell ref="A1:F1"/>
    <mergeCell ref="A3:F3"/>
    <mergeCell ref="A5:F5"/>
    <mergeCell ref="A7:F7"/>
    <mergeCell ref="A14:C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J22" sqref="J22"/>
    </sheetView>
  </sheetViews>
  <sheetFormatPr defaultRowHeight="15" x14ac:dyDescent="0.25"/>
  <cols>
    <col min="1" max="1" width="7.42578125" style="8" bestFit="1" customWidth="1"/>
    <col min="2" max="2" width="8.42578125" style="8" bestFit="1" customWidth="1"/>
    <col min="3" max="3" width="25.28515625" style="8" customWidth="1"/>
    <col min="4" max="4" width="14.42578125" style="8" bestFit="1" customWidth="1"/>
    <col min="5" max="5" width="10.28515625" style="8" bestFit="1" customWidth="1"/>
    <col min="6" max="6" width="13.140625" style="8" bestFit="1" customWidth="1"/>
    <col min="7" max="8" width="10.140625" style="8" bestFit="1" customWidth="1"/>
    <col min="9" max="16384" width="9.140625" style="8"/>
  </cols>
  <sheetData>
    <row r="1" spans="1:8" ht="42" customHeight="1" x14ac:dyDescent="0.25">
      <c r="A1" s="273" t="s">
        <v>26</v>
      </c>
      <c r="B1" s="273"/>
      <c r="C1" s="273"/>
      <c r="D1" s="273"/>
      <c r="E1" s="273"/>
      <c r="F1" s="273"/>
      <c r="G1" s="273"/>
      <c r="H1" s="273"/>
    </row>
    <row r="2" spans="1:8" ht="18" customHeight="1" x14ac:dyDescent="0.25">
      <c r="A2" s="9"/>
      <c r="B2" s="9"/>
      <c r="C2" s="9"/>
      <c r="D2" s="9"/>
      <c r="E2" s="9"/>
      <c r="F2" s="9"/>
      <c r="G2" s="9"/>
      <c r="H2" s="9"/>
    </row>
    <row r="3" spans="1:8" ht="15.75" customHeight="1" x14ac:dyDescent="0.25">
      <c r="A3" s="296" t="s">
        <v>27</v>
      </c>
      <c r="B3" s="296"/>
      <c r="C3" s="296"/>
      <c r="D3" s="296"/>
      <c r="E3" s="296"/>
      <c r="F3" s="296"/>
      <c r="G3" s="296"/>
      <c r="H3" s="296"/>
    </row>
    <row r="4" spans="1:8" ht="18" x14ac:dyDescent="0.25">
      <c r="A4" s="9"/>
      <c r="B4" s="9"/>
      <c r="C4" s="9"/>
      <c r="D4" s="9"/>
      <c r="E4" s="9"/>
      <c r="F4" s="9"/>
      <c r="G4" s="10"/>
      <c r="H4" s="10"/>
    </row>
    <row r="5" spans="1:8" ht="18" customHeight="1" x14ac:dyDescent="0.25">
      <c r="A5" s="273" t="s">
        <v>115</v>
      </c>
      <c r="B5" s="273"/>
      <c r="C5" s="273"/>
      <c r="D5" s="273"/>
      <c r="E5" s="273"/>
      <c r="F5" s="273"/>
      <c r="G5" s="273"/>
      <c r="H5" s="273"/>
    </row>
    <row r="6" spans="1:8" ht="18" x14ac:dyDescent="0.25">
      <c r="A6" s="9"/>
      <c r="B6" s="9"/>
      <c r="C6" s="9"/>
      <c r="D6" s="9"/>
      <c r="E6" s="9"/>
      <c r="F6" s="9"/>
      <c r="G6" s="10"/>
      <c r="H6" s="10"/>
    </row>
    <row r="7" spans="1:8" ht="25.5" x14ac:dyDescent="0.25">
      <c r="A7" s="51" t="s">
        <v>57</v>
      </c>
      <c r="B7" s="52" t="s">
        <v>58</v>
      </c>
      <c r="C7" s="52" t="s">
        <v>116</v>
      </c>
      <c r="D7" s="52" t="s">
        <v>60</v>
      </c>
      <c r="E7" s="51" t="s">
        <v>31</v>
      </c>
      <c r="F7" s="51" t="s">
        <v>61</v>
      </c>
      <c r="G7" s="51" t="s">
        <v>62</v>
      </c>
      <c r="H7" s="51" t="s">
        <v>63</v>
      </c>
    </row>
    <row r="8" spans="1:8" x14ac:dyDescent="0.25">
      <c r="A8" s="53"/>
      <c r="B8" s="54"/>
      <c r="C8" s="55" t="s">
        <v>117</v>
      </c>
      <c r="D8" s="144">
        <f>SUM(D9)</f>
        <v>0</v>
      </c>
      <c r="E8" s="144">
        <f t="shared" ref="E8:H9" si="0">SUM(E9)</f>
        <v>0</v>
      </c>
      <c r="F8" s="144">
        <f t="shared" si="0"/>
        <v>0</v>
      </c>
      <c r="G8" s="144">
        <f t="shared" si="0"/>
        <v>0</v>
      </c>
      <c r="H8" s="144">
        <f t="shared" si="0"/>
        <v>0</v>
      </c>
    </row>
    <row r="9" spans="1:8" ht="25.5" x14ac:dyDescent="0.25">
      <c r="A9" s="57">
        <v>8</v>
      </c>
      <c r="B9" s="57"/>
      <c r="C9" s="57" t="s">
        <v>118</v>
      </c>
      <c r="D9" s="145">
        <f>SUM(D10)</f>
        <v>0</v>
      </c>
      <c r="E9" s="145">
        <f t="shared" si="0"/>
        <v>0</v>
      </c>
      <c r="F9" s="145">
        <f t="shared" si="0"/>
        <v>0</v>
      </c>
      <c r="G9" s="145">
        <f t="shared" si="0"/>
        <v>0</v>
      </c>
      <c r="H9" s="145">
        <f t="shared" si="0"/>
        <v>0</v>
      </c>
    </row>
    <row r="10" spans="1:8" x14ac:dyDescent="0.25">
      <c r="A10" s="57"/>
      <c r="B10" s="59">
        <v>84</v>
      </c>
      <c r="C10" s="59" t="s">
        <v>119</v>
      </c>
      <c r="D10" s="145">
        <v>0</v>
      </c>
      <c r="E10" s="143">
        <v>0</v>
      </c>
      <c r="F10" s="143">
        <v>0</v>
      </c>
      <c r="G10" s="143">
        <v>0</v>
      </c>
      <c r="H10" s="143">
        <v>0</v>
      </c>
    </row>
    <row r="11" spans="1:8" x14ac:dyDescent="0.25">
      <c r="A11" s="57"/>
      <c r="B11" s="59"/>
      <c r="C11" s="146"/>
      <c r="D11" s="145"/>
      <c r="E11" s="143"/>
      <c r="F11" s="143"/>
      <c r="G11" s="143"/>
      <c r="H11" s="143"/>
    </row>
    <row r="12" spans="1:8" x14ac:dyDescent="0.25">
      <c r="A12" s="57"/>
      <c r="B12" s="59"/>
      <c r="C12" s="55" t="s">
        <v>120</v>
      </c>
      <c r="D12" s="147">
        <f>SUM(D13)</f>
        <v>0</v>
      </c>
      <c r="E12" s="147">
        <f t="shared" ref="E12:H13" si="1">SUM(E13)</f>
        <v>0</v>
      </c>
      <c r="F12" s="147">
        <f t="shared" si="1"/>
        <v>0</v>
      </c>
      <c r="G12" s="147">
        <f t="shared" si="1"/>
        <v>0</v>
      </c>
      <c r="H12" s="147">
        <f t="shared" si="1"/>
        <v>0</v>
      </c>
    </row>
    <row r="13" spans="1:8" ht="25.5" x14ac:dyDescent="0.25">
      <c r="A13" s="70">
        <v>5</v>
      </c>
      <c r="B13" s="71"/>
      <c r="C13" s="72" t="s">
        <v>121</v>
      </c>
      <c r="D13" s="145">
        <f>SUM(D14)</f>
        <v>0</v>
      </c>
      <c r="E13" s="145">
        <f t="shared" si="1"/>
        <v>0</v>
      </c>
      <c r="F13" s="145">
        <f t="shared" si="1"/>
        <v>0</v>
      </c>
      <c r="G13" s="145">
        <f t="shared" si="1"/>
        <v>0</v>
      </c>
      <c r="H13" s="145">
        <f t="shared" si="1"/>
        <v>0</v>
      </c>
    </row>
    <row r="14" spans="1:8" ht="25.5" x14ac:dyDescent="0.25">
      <c r="A14" s="59"/>
      <c r="B14" s="59">
        <v>54</v>
      </c>
      <c r="C14" s="74" t="s">
        <v>84</v>
      </c>
      <c r="D14" s="145">
        <v>0</v>
      </c>
      <c r="E14" s="143">
        <v>0</v>
      </c>
      <c r="F14" s="143">
        <v>0</v>
      </c>
      <c r="G14" s="143">
        <v>0</v>
      </c>
      <c r="H14" s="148">
        <v>0</v>
      </c>
    </row>
    <row r="16" spans="1:8" x14ac:dyDescent="0.25">
      <c r="A16" s="295" t="s">
        <v>152</v>
      </c>
      <c r="B16" s="295"/>
      <c r="C16" s="295"/>
      <c r="D16" s="220"/>
      <c r="E16" s="220"/>
      <c r="F16" s="1"/>
      <c r="G16" s="223" t="s">
        <v>154</v>
      </c>
      <c r="H16" s="1"/>
    </row>
    <row r="17" spans="1:8" x14ac:dyDescent="0.25">
      <c r="A17" s="220" t="s">
        <v>153</v>
      </c>
      <c r="B17" s="220"/>
      <c r="C17" s="220"/>
      <c r="D17" s="220"/>
      <c r="E17" s="220"/>
      <c r="F17" s="1"/>
      <c r="G17" s="223" t="s">
        <v>155</v>
      </c>
      <c r="H17" s="1"/>
    </row>
  </sheetData>
  <mergeCells count="4">
    <mergeCell ref="A1:H1"/>
    <mergeCell ref="A3:H3"/>
    <mergeCell ref="A5:H5"/>
    <mergeCell ref="A16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L5" sqref="L5"/>
    </sheetView>
  </sheetViews>
  <sheetFormatPr defaultRowHeight="15" x14ac:dyDescent="0.25"/>
  <cols>
    <col min="1" max="1" width="5.140625" style="1" customWidth="1"/>
    <col min="2" max="2" width="13" style="1" customWidth="1"/>
    <col min="3" max="3" width="12.85546875" style="1" customWidth="1"/>
    <col min="4" max="4" width="35.140625" style="1" customWidth="1"/>
    <col min="5" max="5" width="13.42578125" style="1" customWidth="1"/>
    <col min="6" max="6" width="13.140625" style="1" bestFit="1" customWidth="1"/>
    <col min="7" max="7" width="20.28515625" style="150" bestFit="1" customWidth="1"/>
    <col min="8" max="8" width="14.7109375" style="1" customWidth="1"/>
    <col min="9" max="9" width="15.42578125" style="1" customWidth="1"/>
    <col min="10" max="10" width="9.140625" style="1"/>
    <col min="11" max="11" width="12.7109375" style="1" bestFit="1" customWidth="1"/>
    <col min="12" max="12" width="13.85546875" style="1" customWidth="1"/>
    <col min="13" max="13" width="16.85546875" style="1" customWidth="1"/>
    <col min="14" max="16384" width="9.140625" style="1"/>
  </cols>
  <sheetData>
    <row r="1" spans="1:13" ht="42" customHeight="1" x14ac:dyDescent="0.25">
      <c r="A1" s="306" t="s">
        <v>26</v>
      </c>
      <c r="B1" s="306"/>
      <c r="C1" s="306"/>
      <c r="D1" s="306"/>
      <c r="E1" s="306"/>
      <c r="F1" s="306"/>
      <c r="G1" s="306"/>
      <c r="H1" s="306"/>
      <c r="I1" s="306"/>
    </row>
    <row r="2" spans="1:13" ht="18" customHeight="1" x14ac:dyDescent="0.25">
      <c r="A2" s="307" t="s">
        <v>122</v>
      </c>
      <c r="B2" s="307"/>
      <c r="C2" s="307"/>
      <c r="D2" s="307"/>
      <c r="E2" s="307"/>
      <c r="F2" s="307"/>
      <c r="G2" s="307"/>
      <c r="H2" s="307"/>
      <c r="I2" s="307"/>
    </row>
    <row r="3" spans="1:13" ht="25.5" x14ac:dyDescent="0.25">
      <c r="A3" s="308" t="s">
        <v>123</v>
      </c>
      <c r="B3" s="309"/>
      <c r="C3" s="310"/>
      <c r="D3" s="149" t="s">
        <v>124</v>
      </c>
      <c r="E3" s="52" t="s">
        <v>60</v>
      </c>
      <c r="F3" s="51" t="s">
        <v>31</v>
      </c>
      <c r="G3" s="51" t="s">
        <v>61</v>
      </c>
      <c r="H3" s="51" t="s">
        <v>62</v>
      </c>
      <c r="I3" s="51" t="s">
        <v>63</v>
      </c>
      <c r="J3" s="150"/>
    </row>
    <row r="4" spans="1:13" ht="25.5" x14ac:dyDescent="0.25">
      <c r="A4" s="311" t="s">
        <v>125</v>
      </c>
      <c r="B4" s="312"/>
      <c r="C4" s="313"/>
      <c r="D4" s="151" t="s">
        <v>126</v>
      </c>
      <c r="E4" s="152">
        <f>SUM(E5+E37+E41+E45)</f>
        <v>8346811.0664277663</v>
      </c>
      <c r="F4" s="152">
        <f>SUM(F5+F37+F45)</f>
        <v>10984227.4</v>
      </c>
      <c r="G4" s="152">
        <f>SUM(G5+G37+G45+G65)</f>
        <v>10916016</v>
      </c>
      <c r="H4" s="152">
        <f t="shared" ref="H4:I4" si="0">SUM(H5+H37+H45+H65)</f>
        <v>11179415.58</v>
      </c>
      <c r="I4" s="152">
        <f t="shared" si="0"/>
        <v>11642430.829999998</v>
      </c>
      <c r="J4" s="150"/>
    </row>
    <row r="5" spans="1:13" s="156" customFormat="1" ht="30" customHeight="1" thickBot="1" x14ac:dyDescent="0.3">
      <c r="A5" s="314" t="s">
        <v>127</v>
      </c>
      <c r="B5" s="315"/>
      <c r="C5" s="316"/>
      <c r="D5" s="153" t="s">
        <v>128</v>
      </c>
      <c r="E5" s="154">
        <f>SUM(E6+E12+E18+E24+E27+E30+E34)</f>
        <v>6568951.3570907172</v>
      </c>
      <c r="F5" s="154">
        <f>SUM(F6+F12+F18+F24+F27+F30+F34)</f>
        <v>10516029</v>
      </c>
      <c r="G5" s="154">
        <f>SUM(G6+G12+G18+G24+G27+G30+G34)</f>
        <v>10536016</v>
      </c>
      <c r="H5" s="154">
        <f>SUM(H6+H12+H18+H24+H27+H30+H34)</f>
        <v>10799415.58</v>
      </c>
      <c r="I5" s="154">
        <f>SUM(I6+I12+I18+I24+I27+I30+I34)</f>
        <v>11262430.829999998</v>
      </c>
      <c r="J5" s="155"/>
      <c r="K5" s="155"/>
      <c r="L5" s="155"/>
      <c r="M5" s="155"/>
    </row>
    <row r="6" spans="1:13" ht="15" customHeight="1" thickBot="1" x14ac:dyDescent="0.3">
      <c r="A6" s="303" t="s">
        <v>129</v>
      </c>
      <c r="B6" s="304"/>
      <c r="C6" s="305"/>
      <c r="D6" s="157" t="s">
        <v>96</v>
      </c>
      <c r="E6" s="176">
        <f>SUM(E7)</f>
        <v>31284.93861570111</v>
      </c>
      <c r="F6" s="176">
        <f>SUM(F7)</f>
        <v>0</v>
      </c>
      <c r="G6" s="176">
        <f t="shared" ref="G6:I6" si="1">SUM(G7)</f>
        <v>93480</v>
      </c>
      <c r="H6" s="176">
        <f t="shared" si="1"/>
        <v>95817</v>
      </c>
      <c r="I6" s="176">
        <f t="shared" si="1"/>
        <v>98212.43</v>
      </c>
      <c r="J6" s="150"/>
    </row>
    <row r="7" spans="1:13" x14ac:dyDescent="0.25">
      <c r="A7" s="317">
        <v>3</v>
      </c>
      <c r="B7" s="318"/>
      <c r="C7" s="319"/>
      <c r="D7" s="159" t="s">
        <v>75</v>
      </c>
      <c r="E7" s="239">
        <f>SUM(E8:E11)</f>
        <v>31284.93861570111</v>
      </c>
      <c r="F7" s="239">
        <f>SUM(F8:F11)</f>
        <v>0</v>
      </c>
      <c r="G7" s="239">
        <f>SUM(G8:G11)</f>
        <v>93480</v>
      </c>
      <c r="H7" s="239">
        <f>SUM(H8:H11)</f>
        <v>95817</v>
      </c>
      <c r="I7" s="239">
        <f>SUM(I8:I11)</f>
        <v>98212.43</v>
      </c>
      <c r="J7" s="150"/>
      <c r="K7" s="160"/>
    </row>
    <row r="8" spans="1:13" x14ac:dyDescent="0.25">
      <c r="A8" s="320">
        <v>32</v>
      </c>
      <c r="B8" s="321"/>
      <c r="C8" s="322"/>
      <c r="D8" s="161" t="s">
        <v>77</v>
      </c>
      <c r="E8" s="162">
        <v>17291.371690224965</v>
      </c>
      <c r="F8" s="236">
        <v>0</v>
      </c>
      <c r="G8" s="236">
        <v>93480</v>
      </c>
      <c r="H8" s="236">
        <v>95817</v>
      </c>
      <c r="I8" s="236">
        <v>98212.43</v>
      </c>
      <c r="J8" s="150"/>
    </row>
    <row r="9" spans="1:13" x14ac:dyDescent="0.25">
      <c r="A9" s="320">
        <v>34</v>
      </c>
      <c r="B9" s="321"/>
      <c r="C9" s="322"/>
      <c r="D9" s="161" t="s">
        <v>78</v>
      </c>
      <c r="E9" s="162">
        <v>9472.696263852944</v>
      </c>
      <c r="F9" s="236">
        <v>0</v>
      </c>
      <c r="G9" s="236"/>
      <c r="H9" s="236"/>
      <c r="I9" s="236"/>
      <c r="J9" s="150"/>
    </row>
    <row r="10" spans="1:13" ht="15.75" thickBot="1" x14ac:dyDescent="0.3">
      <c r="A10" s="320">
        <v>38</v>
      </c>
      <c r="B10" s="321"/>
      <c r="C10" s="322"/>
      <c r="D10" s="161" t="s">
        <v>79</v>
      </c>
      <c r="E10" s="162">
        <v>4520.8706616231993</v>
      </c>
      <c r="F10" s="236">
        <v>0</v>
      </c>
      <c r="G10" s="236"/>
      <c r="H10" s="236"/>
      <c r="I10" s="236"/>
      <c r="J10" s="150"/>
    </row>
    <row r="11" spans="1:13" ht="15.75" hidden="1" customHeight="1" thickBot="1" x14ac:dyDescent="0.3">
      <c r="A11" s="320">
        <v>54</v>
      </c>
      <c r="B11" s="321"/>
      <c r="C11" s="322"/>
      <c r="D11" s="163" t="s">
        <v>130</v>
      </c>
      <c r="E11" s="164"/>
      <c r="F11" s="237"/>
      <c r="G11" s="237"/>
      <c r="H11" s="237"/>
      <c r="I11" s="237"/>
      <c r="J11" s="150"/>
    </row>
    <row r="12" spans="1:13" ht="15.75" thickBot="1" x14ac:dyDescent="0.3">
      <c r="A12" s="303" t="s">
        <v>131</v>
      </c>
      <c r="B12" s="304"/>
      <c r="C12" s="305"/>
      <c r="D12" s="166" t="s">
        <v>92</v>
      </c>
      <c r="E12" s="176">
        <f>SUM(E13)</f>
        <v>5761369.8285221318</v>
      </c>
      <c r="F12" s="176">
        <f>SUM(F13)</f>
        <v>8974345</v>
      </c>
      <c r="G12" s="176">
        <f t="shared" ref="G12:I12" si="2">SUM(G13)</f>
        <v>9359676</v>
      </c>
      <c r="H12" s="176">
        <f t="shared" si="2"/>
        <v>9593667.0800000001</v>
      </c>
      <c r="I12" s="176">
        <f t="shared" si="2"/>
        <v>10026538.6</v>
      </c>
      <c r="J12" s="150"/>
      <c r="K12" s="150"/>
      <c r="L12" s="150"/>
      <c r="M12" s="150"/>
    </row>
    <row r="13" spans="1:13" x14ac:dyDescent="0.25">
      <c r="A13" s="317">
        <v>3</v>
      </c>
      <c r="B13" s="318"/>
      <c r="C13" s="319"/>
      <c r="D13" s="159" t="s">
        <v>75</v>
      </c>
      <c r="E13" s="239">
        <f>SUM(E14:E17)</f>
        <v>5761369.8285221318</v>
      </c>
      <c r="F13" s="239">
        <f>SUM(F14:F17)</f>
        <v>8974345</v>
      </c>
      <c r="G13" s="239">
        <f t="shared" ref="G13:I13" si="3">SUM(G14:G17)</f>
        <v>9359676</v>
      </c>
      <c r="H13" s="239">
        <f t="shared" si="3"/>
        <v>9593667.0800000001</v>
      </c>
      <c r="I13" s="239">
        <f t="shared" si="3"/>
        <v>10026538.6</v>
      </c>
      <c r="J13" s="150"/>
    </row>
    <row r="14" spans="1:13" x14ac:dyDescent="0.25">
      <c r="A14" s="320">
        <v>31</v>
      </c>
      <c r="B14" s="321"/>
      <c r="C14" s="322"/>
      <c r="D14" s="161" t="s">
        <v>76</v>
      </c>
      <c r="E14" s="162">
        <v>5285928.9485699115</v>
      </c>
      <c r="F14" s="236">
        <v>5330716</v>
      </c>
      <c r="G14" s="236">
        <v>5560330</v>
      </c>
      <c r="H14" s="236">
        <v>5699338.25</v>
      </c>
      <c r="I14" s="236">
        <v>5841821.71</v>
      </c>
      <c r="J14" s="150"/>
      <c r="K14" s="150"/>
      <c r="L14" s="150"/>
    </row>
    <row r="15" spans="1:13" x14ac:dyDescent="0.25">
      <c r="A15" s="320">
        <v>32</v>
      </c>
      <c r="B15" s="321"/>
      <c r="C15" s="322"/>
      <c r="D15" s="161" t="s">
        <v>77</v>
      </c>
      <c r="E15" s="162">
        <v>403377.98526776832</v>
      </c>
      <c r="F15" s="236">
        <v>1478804</v>
      </c>
      <c r="G15" s="236">
        <v>1690039</v>
      </c>
      <c r="H15" s="236">
        <v>1732289.98</v>
      </c>
      <c r="I15" s="236">
        <v>1775597.22</v>
      </c>
      <c r="J15" s="150"/>
    </row>
    <row r="16" spans="1:13" x14ac:dyDescent="0.25">
      <c r="A16" s="320">
        <v>34</v>
      </c>
      <c r="B16" s="321"/>
      <c r="C16" s="322"/>
      <c r="D16" s="167" t="s">
        <v>132</v>
      </c>
      <c r="E16" s="168">
        <v>72062.894684451516</v>
      </c>
      <c r="F16" s="236">
        <v>39954</v>
      </c>
      <c r="G16" s="236">
        <v>39954</v>
      </c>
      <c r="H16" s="236">
        <v>40952.85</v>
      </c>
      <c r="I16" s="236">
        <v>41976.67</v>
      </c>
      <c r="J16" s="150"/>
    </row>
    <row r="17" spans="1:10" ht="15.75" thickBot="1" x14ac:dyDescent="0.3">
      <c r="A17" s="320">
        <v>92</v>
      </c>
      <c r="B17" s="321"/>
      <c r="C17" s="322"/>
      <c r="D17" s="163" t="s">
        <v>133</v>
      </c>
      <c r="E17" s="164"/>
      <c r="F17" s="237">
        <v>2124871</v>
      </c>
      <c r="G17" s="237">
        <v>2069353</v>
      </c>
      <c r="H17" s="237">
        <v>2121086</v>
      </c>
      <c r="I17" s="237">
        <v>2367143</v>
      </c>
      <c r="J17" s="150"/>
    </row>
    <row r="18" spans="1:10" ht="15.75" thickBot="1" x14ac:dyDescent="0.3">
      <c r="A18" s="303" t="s">
        <v>134</v>
      </c>
      <c r="B18" s="304"/>
      <c r="C18" s="305"/>
      <c r="D18" s="157" t="s">
        <v>135</v>
      </c>
      <c r="E18" s="176">
        <f>SUM(E19)</f>
        <v>743689.0145331478</v>
      </c>
      <c r="F18" s="176">
        <f>SUM(F19)</f>
        <v>1423983</v>
      </c>
      <c r="G18" s="176">
        <f t="shared" ref="G18:I18" si="4">SUM(G19)</f>
        <v>1023384</v>
      </c>
      <c r="H18" s="176">
        <f t="shared" si="4"/>
        <v>1048968.6000000001</v>
      </c>
      <c r="I18" s="176">
        <f t="shared" si="4"/>
        <v>1075192.8199999998</v>
      </c>
      <c r="J18" s="150"/>
    </row>
    <row r="19" spans="1:10" x14ac:dyDescent="0.25">
      <c r="A19" s="317">
        <v>3</v>
      </c>
      <c r="B19" s="318"/>
      <c r="C19" s="319"/>
      <c r="D19" s="159" t="s">
        <v>75</v>
      </c>
      <c r="E19" s="238">
        <f>SUM(E20:E23)</f>
        <v>743689.0145331478</v>
      </c>
      <c r="F19" s="239">
        <f>SUM(F20:F23)</f>
        <v>1423983</v>
      </c>
      <c r="G19" s="239">
        <f t="shared" ref="G19:I19" si="5">SUM(G20:G23)</f>
        <v>1023384</v>
      </c>
      <c r="H19" s="239">
        <f t="shared" si="5"/>
        <v>1048968.6000000001</v>
      </c>
      <c r="I19" s="239">
        <f t="shared" si="5"/>
        <v>1075192.8199999998</v>
      </c>
      <c r="J19" s="150"/>
    </row>
    <row r="20" spans="1:10" x14ac:dyDescent="0.25">
      <c r="A20" s="320">
        <v>32</v>
      </c>
      <c r="B20" s="321"/>
      <c r="C20" s="322"/>
      <c r="D20" s="161" t="s">
        <v>77</v>
      </c>
      <c r="E20" s="169">
        <v>743689.0145331478</v>
      </c>
      <c r="F20" s="239">
        <v>1078199</v>
      </c>
      <c r="G20" s="239">
        <v>977030</v>
      </c>
      <c r="H20" s="239">
        <v>1001455.75</v>
      </c>
      <c r="I20" s="239">
        <v>1026492.14</v>
      </c>
      <c r="J20" s="150"/>
    </row>
    <row r="21" spans="1:10" x14ac:dyDescent="0.25">
      <c r="A21" s="320">
        <v>34</v>
      </c>
      <c r="B21" s="321"/>
      <c r="C21" s="322"/>
      <c r="D21" s="167" t="s">
        <v>132</v>
      </c>
      <c r="E21" s="170"/>
      <c r="F21" s="236">
        <v>43936</v>
      </c>
      <c r="G21" s="236">
        <v>42554</v>
      </c>
      <c r="H21" s="236">
        <v>43617.85</v>
      </c>
      <c r="I21" s="236">
        <v>44708.3</v>
      </c>
      <c r="J21" s="150"/>
    </row>
    <row r="22" spans="1:10" x14ac:dyDescent="0.25">
      <c r="A22" s="323">
        <v>38</v>
      </c>
      <c r="B22" s="323"/>
      <c r="C22" s="323"/>
      <c r="D22" s="167" t="s">
        <v>79</v>
      </c>
      <c r="E22" s="170"/>
      <c r="F22" s="236">
        <v>3800</v>
      </c>
      <c r="G22" s="236">
        <v>3800</v>
      </c>
      <c r="H22" s="236">
        <v>3895</v>
      </c>
      <c r="I22" s="236">
        <v>3992.38</v>
      </c>
      <c r="J22" s="150"/>
    </row>
    <row r="23" spans="1:10" ht="15.75" thickBot="1" x14ac:dyDescent="0.3">
      <c r="A23" s="324">
        <v>92</v>
      </c>
      <c r="B23" s="325"/>
      <c r="C23" s="326"/>
      <c r="D23" s="163" t="s">
        <v>133</v>
      </c>
      <c r="E23" s="171"/>
      <c r="F23" s="237">
        <v>298048</v>
      </c>
      <c r="G23" s="237"/>
      <c r="H23" s="237"/>
      <c r="I23" s="237"/>
      <c r="J23" s="150"/>
    </row>
    <row r="24" spans="1:10" ht="17.25" hidden="1" customHeight="1" thickBot="1" x14ac:dyDescent="0.3">
      <c r="A24" s="303" t="s">
        <v>136</v>
      </c>
      <c r="B24" s="304"/>
      <c r="C24" s="305"/>
      <c r="D24" s="172" t="s">
        <v>105</v>
      </c>
      <c r="E24" s="173"/>
      <c r="F24" s="174">
        <f t="shared" ref="F24:F25" si="6">SUM(F25)</f>
        <v>0</v>
      </c>
      <c r="G24" s="174"/>
      <c r="H24" s="174"/>
      <c r="I24" s="174"/>
      <c r="J24" s="150"/>
    </row>
    <row r="25" spans="1:10" ht="17.25" hidden="1" customHeight="1" x14ac:dyDescent="0.25">
      <c r="A25" s="317">
        <v>3</v>
      </c>
      <c r="B25" s="318"/>
      <c r="C25" s="319"/>
      <c r="D25" s="159" t="s">
        <v>75</v>
      </c>
      <c r="E25" s="171"/>
      <c r="F25" s="237">
        <f t="shared" si="6"/>
        <v>0</v>
      </c>
      <c r="G25" s="237"/>
      <c r="H25" s="237"/>
      <c r="I25" s="237"/>
      <c r="J25" s="150"/>
    </row>
    <row r="26" spans="1:10" ht="17.25" hidden="1" customHeight="1" thickBot="1" x14ac:dyDescent="0.3">
      <c r="A26" s="320">
        <v>32</v>
      </c>
      <c r="B26" s="321"/>
      <c r="C26" s="322"/>
      <c r="D26" s="161" t="s">
        <v>77</v>
      </c>
      <c r="E26" s="175"/>
      <c r="F26" s="236">
        <v>0</v>
      </c>
      <c r="G26" s="236"/>
      <c r="H26" s="236"/>
      <c r="I26" s="236"/>
      <c r="J26" s="150"/>
    </row>
    <row r="27" spans="1:10" s="156" customFormat="1" ht="21.75" customHeight="1" thickBot="1" x14ac:dyDescent="0.3">
      <c r="A27" s="303" t="s">
        <v>137</v>
      </c>
      <c r="B27" s="304"/>
      <c r="C27" s="305"/>
      <c r="D27" s="166" t="s">
        <v>138</v>
      </c>
      <c r="E27" s="176">
        <f>SUM(E28)</f>
        <v>31626.411440706084</v>
      </c>
      <c r="F27" s="176">
        <f>SUM(F28)</f>
        <v>57976</v>
      </c>
      <c r="G27" s="176">
        <f t="shared" ref="G27:I28" si="7">SUM(G28)</f>
        <v>57976</v>
      </c>
      <c r="H27" s="176">
        <f t="shared" si="7"/>
        <v>59425.4</v>
      </c>
      <c r="I27" s="176">
        <f t="shared" si="7"/>
        <v>60911.040000000001</v>
      </c>
      <c r="J27" s="155"/>
    </row>
    <row r="28" spans="1:10" x14ac:dyDescent="0.25">
      <c r="A28" s="317">
        <v>3</v>
      </c>
      <c r="B28" s="318"/>
      <c r="C28" s="319"/>
      <c r="D28" s="159" t="s">
        <v>75</v>
      </c>
      <c r="E28" s="239">
        <f>SUM(E29)</f>
        <v>31626.411440706084</v>
      </c>
      <c r="F28" s="239">
        <f>SUM(F29)</f>
        <v>57976</v>
      </c>
      <c r="G28" s="239">
        <f t="shared" si="7"/>
        <v>57976</v>
      </c>
      <c r="H28" s="239">
        <f t="shared" si="7"/>
        <v>59425.4</v>
      </c>
      <c r="I28" s="239">
        <f t="shared" si="7"/>
        <v>60911.040000000001</v>
      </c>
      <c r="J28" s="150"/>
    </row>
    <row r="29" spans="1:10" ht="18.75" customHeight="1" thickBot="1" x14ac:dyDescent="0.3">
      <c r="A29" s="327">
        <v>31</v>
      </c>
      <c r="B29" s="328"/>
      <c r="C29" s="329"/>
      <c r="D29" s="177" t="s">
        <v>76</v>
      </c>
      <c r="E29" s="164">
        <v>31626.411440706084</v>
      </c>
      <c r="F29" s="237">
        <v>57976</v>
      </c>
      <c r="G29" s="237">
        <v>57976</v>
      </c>
      <c r="H29" s="237">
        <v>59425.4</v>
      </c>
      <c r="I29" s="237">
        <v>60911.040000000001</v>
      </c>
      <c r="J29" s="150"/>
    </row>
    <row r="30" spans="1:10" ht="20.25" customHeight="1" thickBot="1" x14ac:dyDescent="0.3">
      <c r="A30" s="303" t="s">
        <v>139</v>
      </c>
      <c r="B30" s="304"/>
      <c r="C30" s="305"/>
      <c r="D30" s="166" t="s">
        <v>107</v>
      </c>
      <c r="E30" s="176">
        <f>SUM(E31)</f>
        <v>981.16397902979622</v>
      </c>
      <c r="F30" s="176">
        <f>SUM(F31)</f>
        <v>59725</v>
      </c>
      <c r="G30" s="176">
        <f t="shared" ref="G30:I30" si="8">SUM(G31)</f>
        <v>1500</v>
      </c>
      <c r="H30" s="176">
        <f t="shared" si="8"/>
        <v>1537.5</v>
      </c>
      <c r="I30" s="176">
        <f t="shared" si="8"/>
        <v>1575.94</v>
      </c>
      <c r="J30" s="150"/>
    </row>
    <row r="31" spans="1:10" x14ac:dyDescent="0.25">
      <c r="A31" s="317">
        <v>3</v>
      </c>
      <c r="B31" s="318"/>
      <c r="C31" s="319"/>
      <c r="D31" s="159" t="s">
        <v>75</v>
      </c>
      <c r="E31" s="234">
        <f>SUM(E32:E33)</f>
        <v>981.16397902979622</v>
      </c>
      <c r="F31" s="234">
        <f>SUM(F32:F33)</f>
        <v>59725</v>
      </c>
      <c r="G31" s="234">
        <f t="shared" ref="G31:I31" si="9">SUM(G32:G33)</f>
        <v>1500</v>
      </c>
      <c r="H31" s="234">
        <f t="shared" si="9"/>
        <v>1537.5</v>
      </c>
      <c r="I31" s="234">
        <f t="shared" si="9"/>
        <v>1575.94</v>
      </c>
      <c r="J31" s="150"/>
    </row>
    <row r="32" spans="1:10" hidden="1" x14ac:dyDescent="0.25">
      <c r="A32" s="320">
        <v>31</v>
      </c>
      <c r="B32" s="321"/>
      <c r="C32" s="322"/>
      <c r="D32" s="161" t="s">
        <v>76</v>
      </c>
      <c r="E32" s="175"/>
      <c r="F32" s="192">
        <v>0</v>
      </c>
      <c r="G32" s="192"/>
      <c r="H32" s="192"/>
      <c r="I32" s="192"/>
      <c r="J32" s="150"/>
    </row>
    <row r="33" spans="1:13" ht="15.75" thickBot="1" x14ac:dyDescent="0.3">
      <c r="A33" s="327">
        <v>32</v>
      </c>
      <c r="B33" s="328"/>
      <c r="C33" s="329"/>
      <c r="D33" s="177" t="s">
        <v>77</v>
      </c>
      <c r="E33" s="178">
        <v>981.16397902979622</v>
      </c>
      <c r="F33" s="235">
        <v>59725</v>
      </c>
      <c r="G33" s="235">
        <v>1500</v>
      </c>
      <c r="H33" s="235">
        <v>1537.5</v>
      </c>
      <c r="I33" s="235">
        <v>1575.94</v>
      </c>
      <c r="J33" s="150"/>
    </row>
    <row r="34" spans="1:13" s="156" customFormat="1" ht="26.25" hidden="1" thickBot="1" x14ac:dyDescent="0.3">
      <c r="A34" s="303" t="s">
        <v>140</v>
      </c>
      <c r="B34" s="304"/>
      <c r="C34" s="305"/>
      <c r="D34" s="172" t="s">
        <v>141</v>
      </c>
      <c r="E34" s="173"/>
      <c r="F34" s="174">
        <f t="shared" ref="F34:F35" si="10">SUM(F35)</f>
        <v>0</v>
      </c>
      <c r="G34" s="174"/>
      <c r="H34" s="174"/>
      <c r="I34" s="174"/>
      <c r="J34" s="155"/>
    </row>
    <row r="35" spans="1:13" ht="15.75" hidden="1" thickBot="1" x14ac:dyDescent="0.3">
      <c r="A35" s="317">
        <v>3</v>
      </c>
      <c r="B35" s="318"/>
      <c r="C35" s="319"/>
      <c r="D35" s="159" t="s">
        <v>75</v>
      </c>
      <c r="E35" s="171"/>
      <c r="F35" s="240">
        <f t="shared" si="10"/>
        <v>0</v>
      </c>
      <c r="G35" s="240"/>
      <c r="H35" s="240"/>
      <c r="I35" s="240"/>
      <c r="J35" s="150"/>
    </row>
    <row r="36" spans="1:13" ht="15.75" hidden="1" thickBot="1" x14ac:dyDescent="0.3">
      <c r="A36" s="327">
        <v>32</v>
      </c>
      <c r="B36" s="328"/>
      <c r="C36" s="329"/>
      <c r="D36" s="177" t="s">
        <v>77</v>
      </c>
      <c r="E36" s="179"/>
      <c r="F36" s="235">
        <v>0</v>
      </c>
      <c r="G36" s="235"/>
      <c r="H36" s="235"/>
      <c r="I36" s="235"/>
      <c r="J36" s="150"/>
    </row>
    <row r="37" spans="1:13" s="156" customFormat="1" ht="27" customHeight="1" thickBot="1" x14ac:dyDescent="0.3">
      <c r="A37" s="330" t="s">
        <v>142</v>
      </c>
      <c r="B37" s="331"/>
      <c r="C37" s="332"/>
      <c r="D37" s="180" t="s">
        <v>143</v>
      </c>
      <c r="E37" s="181">
        <f t="shared" ref="E37:I39" si="11">SUM(E38)</f>
        <v>63843.590151967619</v>
      </c>
      <c r="F37" s="181">
        <f t="shared" si="11"/>
        <v>66361.399999999994</v>
      </c>
      <c r="G37" s="181">
        <f t="shared" si="11"/>
        <v>66362</v>
      </c>
      <c r="H37" s="181">
        <f t="shared" si="11"/>
        <v>66362</v>
      </c>
      <c r="I37" s="181">
        <f t="shared" si="11"/>
        <v>66362</v>
      </c>
      <c r="J37" s="155"/>
    </row>
    <row r="38" spans="1:13" ht="21.75" customHeight="1" thickBot="1" x14ac:dyDescent="0.3">
      <c r="A38" s="333" t="s">
        <v>144</v>
      </c>
      <c r="B38" s="334"/>
      <c r="C38" s="335"/>
      <c r="D38" s="182" t="s">
        <v>145</v>
      </c>
      <c r="E38" s="176">
        <f>SUM(E39)</f>
        <v>63843.590151967619</v>
      </c>
      <c r="F38" s="176">
        <f>SUM(F39)</f>
        <v>66361.399999999994</v>
      </c>
      <c r="G38" s="176">
        <f t="shared" si="11"/>
        <v>66362</v>
      </c>
      <c r="H38" s="176">
        <f t="shared" si="11"/>
        <v>66362</v>
      </c>
      <c r="I38" s="176">
        <f t="shared" si="11"/>
        <v>66362</v>
      </c>
      <c r="J38" s="150"/>
    </row>
    <row r="39" spans="1:13" ht="15" customHeight="1" x14ac:dyDescent="0.25">
      <c r="A39" s="336">
        <v>3</v>
      </c>
      <c r="B39" s="337"/>
      <c r="C39" s="338"/>
      <c r="D39" s="183" t="s">
        <v>75</v>
      </c>
      <c r="E39" s="234">
        <f>SUM(E40)</f>
        <v>63843.590151967619</v>
      </c>
      <c r="F39" s="234">
        <f>SUM(F40)</f>
        <v>66361.399999999994</v>
      </c>
      <c r="G39" s="234">
        <f t="shared" si="11"/>
        <v>66362</v>
      </c>
      <c r="H39" s="234">
        <f t="shared" si="11"/>
        <v>66362</v>
      </c>
      <c r="I39" s="234">
        <f t="shared" si="11"/>
        <v>66362</v>
      </c>
      <c r="J39" s="150"/>
    </row>
    <row r="40" spans="1:13" ht="18" customHeight="1" thickBot="1" x14ac:dyDescent="0.3">
      <c r="A40" s="339">
        <v>32</v>
      </c>
      <c r="B40" s="340"/>
      <c r="C40" s="341"/>
      <c r="D40" s="184" t="s">
        <v>77</v>
      </c>
      <c r="E40" s="185">
        <v>63843.590151967619</v>
      </c>
      <c r="F40" s="235">
        <v>66361.399999999994</v>
      </c>
      <c r="G40" s="235">
        <v>66362</v>
      </c>
      <c r="H40" s="235">
        <v>66362</v>
      </c>
      <c r="I40" s="235">
        <v>66362</v>
      </c>
      <c r="J40" s="150"/>
    </row>
    <row r="41" spans="1:13" ht="27" customHeight="1" thickBot="1" x14ac:dyDescent="0.3">
      <c r="A41" s="330" t="s">
        <v>146</v>
      </c>
      <c r="B41" s="331"/>
      <c r="C41" s="332"/>
      <c r="D41" s="180" t="s">
        <v>147</v>
      </c>
      <c r="E41" s="181">
        <f t="shared" ref="E41:F41" si="12">SUM(E42)</f>
        <v>1309556.7681996152</v>
      </c>
      <c r="F41" s="181">
        <f t="shared" si="12"/>
        <v>0</v>
      </c>
      <c r="G41" s="181"/>
      <c r="H41" s="181"/>
      <c r="I41" s="181"/>
      <c r="J41" s="150"/>
    </row>
    <row r="42" spans="1:13" ht="26.25" customHeight="1" thickBot="1" x14ac:dyDescent="0.3">
      <c r="A42" s="303" t="s">
        <v>148</v>
      </c>
      <c r="B42" s="304"/>
      <c r="C42" s="305"/>
      <c r="D42" s="172" t="s">
        <v>149</v>
      </c>
      <c r="E42" s="176">
        <f>SUM(E43)</f>
        <v>1309556.7681996152</v>
      </c>
      <c r="F42" s="176">
        <f>SUM(F43)</f>
        <v>0</v>
      </c>
      <c r="G42" s="176"/>
      <c r="H42" s="176"/>
      <c r="I42" s="176"/>
      <c r="J42" s="150"/>
      <c r="L42" s="150"/>
    </row>
    <row r="43" spans="1:13" x14ac:dyDescent="0.25">
      <c r="A43" s="317">
        <v>3</v>
      </c>
      <c r="B43" s="318"/>
      <c r="C43" s="319"/>
      <c r="D43" s="159" t="s">
        <v>75</v>
      </c>
      <c r="E43" s="165">
        <f>SUM(E44)</f>
        <v>1309556.7681996152</v>
      </c>
      <c r="F43" s="165">
        <f>SUM(F44)</f>
        <v>0</v>
      </c>
      <c r="G43" s="165"/>
      <c r="H43" s="165"/>
      <c r="I43" s="165"/>
      <c r="J43" s="150"/>
    </row>
    <row r="44" spans="1:13" ht="15.75" thickBot="1" x14ac:dyDescent="0.3">
      <c r="A44" s="327">
        <v>32</v>
      </c>
      <c r="B44" s="328"/>
      <c r="C44" s="329"/>
      <c r="D44" s="177" t="s">
        <v>77</v>
      </c>
      <c r="E44" s="178">
        <v>1309556.7681996152</v>
      </c>
      <c r="F44" s="186">
        <v>0</v>
      </c>
      <c r="G44" s="186"/>
      <c r="H44" s="186"/>
      <c r="I44" s="186"/>
      <c r="J44" s="150"/>
      <c r="K44" s="150"/>
    </row>
    <row r="45" spans="1:13" ht="30" customHeight="1" thickBot="1" x14ac:dyDescent="0.3">
      <c r="A45" s="330" t="s">
        <v>150</v>
      </c>
      <c r="B45" s="331"/>
      <c r="C45" s="332"/>
      <c r="D45" s="187" t="s">
        <v>151</v>
      </c>
      <c r="E45" s="188">
        <f>SUM(E46+E50+E55+E59+E62)</f>
        <v>404459.35098546679</v>
      </c>
      <c r="F45" s="188">
        <f>SUM(F46+F50+F55+F59+F62)</f>
        <v>401837</v>
      </c>
      <c r="G45" s="188">
        <f>SUM(G46+G50+G55+G59+G62)</f>
        <v>273638</v>
      </c>
      <c r="H45" s="188">
        <f>SUM(H46+H50+H55+H59+H62)</f>
        <v>273638</v>
      </c>
      <c r="I45" s="188">
        <f>SUM(I46+I50+I55+I59+I62)</f>
        <v>273638</v>
      </c>
      <c r="J45" s="150"/>
      <c r="K45" s="150"/>
      <c r="L45" s="189"/>
      <c r="M45" s="190"/>
    </row>
    <row r="46" spans="1:13" ht="17.25" customHeight="1" thickBot="1" x14ac:dyDescent="0.3">
      <c r="A46" s="333" t="s">
        <v>144</v>
      </c>
      <c r="B46" s="334"/>
      <c r="C46" s="335"/>
      <c r="D46" s="182" t="s">
        <v>145</v>
      </c>
      <c r="E46" s="158">
        <f>SUM(E47)</f>
        <v>277508.72254296899</v>
      </c>
      <c r="F46" s="158">
        <f>SUM(F47)</f>
        <v>212356</v>
      </c>
      <c r="G46" s="158">
        <f t="shared" ref="G46:I46" si="13">SUM(G47)</f>
        <v>273638</v>
      </c>
      <c r="H46" s="158">
        <f t="shared" si="13"/>
        <v>273638</v>
      </c>
      <c r="I46" s="158">
        <f t="shared" si="13"/>
        <v>273638</v>
      </c>
      <c r="J46" s="150"/>
    </row>
    <row r="47" spans="1:13" ht="25.5" x14ac:dyDescent="0.25">
      <c r="A47" s="342">
        <v>4</v>
      </c>
      <c r="B47" s="343"/>
      <c r="C47" s="344"/>
      <c r="D47" s="191" t="s">
        <v>80</v>
      </c>
      <c r="E47" s="192">
        <f>SUM(E48:E49)</f>
        <v>277508.72254296899</v>
      </c>
      <c r="F47" s="192">
        <f>SUM(F48:F49)</f>
        <v>212356</v>
      </c>
      <c r="G47" s="192">
        <f t="shared" ref="G47:I47" si="14">SUM(G48:G49)</f>
        <v>273638</v>
      </c>
      <c r="H47" s="192">
        <f t="shared" si="14"/>
        <v>273638</v>
      </c>
      <c r="I47" s="192">
        <f t="shared" si="14"/>
        <v>273638</v>
      </c>
      <c r="J47" s="150"/>
    </row>
    <row r="48" spans="1:13" ht="25.5" x14ac:dyDescent="0.25">
      <c r="A48" s="193">
        <v>42</v>
      </c>
      <c r="B48" s="194"/>
      <c r="C48" s="195"/>
      <c r="D48" s="191" t="s">
        <v>82</v>
      </c>
      <c r="E48" s="196">
        <v>173367.52803769326</v>
      </c>
      <c r="F48" s="192">
        <v>112814</v>
      </c>
      <c r="G48" s="192">
        <v>198638</v>
      </c>
      <c r="H48" s="192">
        <v>198638</v>
      </c>
      <c r="I48" s="192">
        <v>198638</v>
      </c>
      <c r="J48" s="150"/>
    </row>
    <row r="49" spans="1:10" ht="26.25" thickBot="1" x14ac:dyDescent="0.3">
      <c r="A49" s="193">
        <v>45</v>
      </c>
      <c r="B49" s="194"/>
      <c r="C49" s="195"/>
      <c r="D49" s="184" t="s">
        <v>83</v>
      </c>
      <c r="E49" s="185">
        <v>104141.19450527574</v>
      </c>
      <c r="F49" s="197">
        <v>99542</v>
      </c>
      <c r="G49" s="197">
        <v>75000</v>
      </c>
      <c r="H49" s="197">
        <v>75000</v>
      </c>
      <c r="I49" s="197">
        <v>75000</v>
      </c>
      <c r="J49" s="150"/>
    </row>
    <row r="50" spans="1:10" ht="15.75" thickBot="1" x14ac:dyDescent="0.3">
      <c r="A50" s="303" t="s">
        <v>129</v>
      </c>
      <c r="B50" s="304"/>
      <c r="C50" s="305"/>
      <c r="D50" s="157" t="s">
        <v>96</v>
      </c>
      <c r="E50" s="198">
        <f t="shared" ref="E50:F50" si="15">SUM(E51)</f>
        <v>48423.223837016398</v>
      </c>
      <c r="F50" s="198">
        <f t="shared" si="15"/>
        <v>93480</v>
      </c>
      <c r="G50" s="199"/>
      <c r="H50" s="199"/>
      <c r="I50" s="199"/>
      <c r="J50" s="150"/>
    </row>
    <row r="51" spans="1:10" ht="17.25" customHeight="1" x14ac:dyDescent="0.25">
      <c r="A51" s="336">
        <v>4</v>
      </c>
      <c r="B51" s="337"/>
      <c r="C51" s="338"/>
      <c r="D51" s="183" t="s">
        <v>80</v>
      </c>
      <c r="E51" s="200">
        <f>SUM(E52:E54)</f>
        <v>48423.223837016398</v>
      </c>
      <c r="F51" s="200">
        <f>SUM(F52:F54)</f>
        <v>93480</v>
      </c>
      <c r="G51" s="201"/>
      <c r="H51" s="201"/>
      <c r="I51" s="201"/>
      <c r="J51" s="150"/>
    </row>
    <row r="52" spans="1:10" ht="22.5" customHeight="1" x14ac:dyDescent="0.25">
      <c r="A52" s="193">
        <v>41</v>
      </c>
      <c r="B52" s="202"/>
      <c r="C52" s="203"/>
      <c r="D52" s="183" t="s">
        <v>81</v>
      </c>
      <c r="E52" s="204">
        <v>564.07193576216071</v>
      </c>
      <c r="F52" s="200"/>
      <c r="G52" s="201"/>
      <c r="H52" s="201"/>
      <c r="I52" s="201"/>
      <c r="J52" s="150"/>
    </row>
    <row r="53" spans="1:10" ht="25.5" x14ac:dyDescent="0.25">
      <c r="A53" s="193">
        <v>42</v>
      </c>
      <c r="B53" s="194"/>
      <c r="C53" s="195"/>
      <c r="D53" s="191" t="s">
        <v>82</v>
      </c>
      <c r="E53" s="196">
        <v>34295.123764018848</v>
      </c>
      <c r="F53" s="205">
        <v>51000</v>
      </c>
      <c r="G53" s="206"/>
      <c r="H53" s="206"/>
      <c r="I53" s="206"/>
      <c r="J53" s="150"/>
    </row>
    <row r="54" spans="1:10" ht="26.25" thickBot="1" x14ac:dyDescent="0.3">
      <c r="A54" s="193">
        <v>45</v>
      </c>
      <c r="B54" s="194"/>
      <c r="C54" s="195"/>
      <c r="D54" s="184" t="s">
        <v>83</v>
      </c>
      <c r="E54" s="185">
        <v>13564.028137235382</v>
      </c>
      <c r="F54" s="207">
        <v>42480</v>
      </c>
      <c r="G54" s="208"/>
      <c r="H54" s="208"/>
      <c r="I54" s="208"/>
      <c r="J54" s="150"/>
    </row>
    <row r="55" spans="1:10" ht="15.75" thickBot="1" x14ac:dyDescent="0.3">
      <c r="A55" s="303" t="s">
        <v>139</v>
      </c>
      <c r="B55" s="304"/>
      <c r="C55" s="305"/>
      <c r="D55" s="166" t="s">
        <v>107</v>
      </c>
      <c r="E55" s="199">
        <f t="shared" ref="E55:F55" si="16">SUM(E56)</f>
        <v>47263.919304532479</v>
      </c>
      <c r="F55" s="199">
        <f t="shared" si="16"/>
        <v>73962</v>
      </c>
      <c r="G55" s="199"/>
      <c r="H55" s="199"/>
      <c r="I55" s="199"/>
      <c r="J55" s="150"/>
    </row>
    <row r="56" spans="1:10" ht="21.75" customHeight="1" x14ac:dyDescent="0.25">
      <c r="A56" s="336">
        <v>4</v>
      </c>
      <c r="B56" s="337"/>
      <c r="C56" s="338"/>
      <c r="D56" s="183" t="s">
        <v>80</v>
      </c>
      <c r="E56" s="200">
        <f t="shared" ref="E56:F56" si="17">SUM(E57:E58)</f>
        <v>47263.919304532479</v>
      </c>
      <c r="F56" s="201">
        <f t="shared" si="17"/>
        <v>73962</v>
      </c>
      <c r="G56" s="201"/>
      <c r="H56" s="201"/>
      <c r="I56" s="201"/>
      <c r="J56" s="150"/>
    </row>
    <row r="57" spans="1:10" ht="25.5" x14ac:dyDescent="0.25">
      <c r="A57" s="209">
        <v>42</v>
      </c>
      <c r="B57" s="210"/>
      <c r="C57" s="211"/>
      <c r="D57" s="191" t="s">
        <v>82</v>
      </c>
      <c r="E57" s="212">
        <v>6942.7301081690885</v>
      </c>
      <c r="F57" s="206">
        <v>73962</v>
      </c>
      <c r="G57" s="206"/>
      <c r="H57" s="206"/>
      <c r="I57" s="206"/>
      <c r="J57" s="150"/>
    </row>
    <row r="58" spans="1:10" ht="26.25" thickBot="1" x14ac:dyDescent="0.3">
      <c r="A58" s="209">
        <v>45</v>
      </c>
      <c r="B58" s="210"/>
      <c r="C58" s="211"/>
      <c r="D58" s="213" t="s">
        <v>83</v>
      </c>
      <c r="E58" s="214">
        <v>40321.18919636339</v>
      </c>
      <c r="F58" s="206">
        <v>0</v>
      </c>
      <c r="G58" s="206"/>
      <c r="H58" s="206"/>
      <c r="I58" s="206"/>
      <c r="J58" s="150"/>
    </row>
    <row r="59" spans="1:10" ht="15.75" thickBot="1" x14ac:dyDescent="0.3">
      <c r="A59" s="303" t="s">
        <v>136</v>
      </c>
      <c r="B59" s="304"/>
      <c r="C59" s="305"/>
      <c r="D59" s="166" t="s">
        <v>105</v>
      </c>
      <c r="E59" s="215"/>
      <c r="F59" s="199">
        <f t="shared" ref="F59" si="18">SUM(F60)</f>
        <v>22039</v>
      </c>
      <c r="G59" s="199"/>
      <c r="H59" s="199"/>
      <c r="I59" s="199"/>
      <c r="J59" s="150"/>
    </row>
    <row r="60" spans="1:10" ht="24.75" customHeight="1" x14ac:dyDescent="0.25">
      <c r="A60" s="336">
        <v>4</v>
      </c>
      <c r="B60" s="337"/>
      <c r="C60" s="338"/>
      <c r="D60" s="183" t="s">
        <v>80</v>
      </c>
      <c r="E60" s="216"/>
      <c r="F60" s="201">
        <f t="shared" ref="F60" si="19">SUM(F61)</f>
        <v>22039</v>
      </c>
      <c r="G60" s="201"/>
      <c r="H60" s="201"/>
      <c r="I60" s="201"/>
      <c r="J60" s="150"/>
    </row>
    <row r="61" spans="1:10" ht="26.25" thickBot="1" x14ac:dyDescent="0.3">
      <c r="A61" s="193">
        <v>42</v>
      </c>
      <c r="B61" s="194"/>
      <c r="C61" s="195"/>
      <c r="D61" s="184" t="s">
        <v>82</v>
      </c>
      <c r="E61" s="217"/>
      <c r="F61" s="208">
        <v>22039</v>
      </c>
      <c r="G61" s="208"/>
      <c r="H61" s="208"/>
      <c r="I61" s="208"/>
      <c r="J61" s="150"/>
    </row>
    <row r="62" spans="1:10" ht="15.75" thickBot="1" x14ac:dyDescent="0.3">
      <c r="A62" s="303" t="s">
        <v>148</v>
      </c>
      <c r="B62" s="304"/>
      <c r="C62" s="305"/>
      <c r="D62" s="166" t="s">
        <v>149</v>
      </c>
      <c r="E62" s="198">
        <f t="shared" ref="E62:I62" si="20">SUM(E63)</f>
        <v>31263.485300948967</v>
      </c>
      <c r="F62" s="199">
        <f t="shared" si="20"/>
        <v>0</v>
      </c>
      <c r="G62" s="199">
        <f t="shared" si="20"/>
        <v>0</v>
      </c>
      <c r="H62" s="199">
        <f t="shared" si="20"/>
        <v>0</v>
      </c>
      <c r="I62" s="218">
        <f t="shared" si="20"/>
        <v>0</v>
      </c>
    </row>
    <row r="63" spans="1:10" ht="25.5" x14ac:dyDescent="0.25">
      <c r="A63" s="336">
        <v>4</v>
      </c>
      <c r="B63" s="337"/>
      <c r="C63" s="338"/>
      <c r="D63" s="183" t="s">
        <v>80</v>
      </c>
      <c r="E63" s="204">
        <f>SUM(E64:E64)</f>
        <v>31263.485300948967</v>
      </c>
      <c r="F63" s="232">
        <f>SUM(F64:F64)</f>
        <v>0</v>
      </c>
      <c r="G63" s="232">
        <f>SUM(G64:G64)</f>
        <v>0</v>
      </c>
      <c r="H63" s="233"/>
      <c r="I63" s="233"/>
    </row>
    <row r="64" spans="1:10" ht="26.25" thickBot="1" x14ac:dyDescent="0.3">
      <c r="A64" s="209">
        <v>42</v>
      </c>
      <c r="B64" s="210"/>
      <c r="C64" s="211"/>
      <c r="D64" s="191" t="s">
        <v>82</v>
      </c>
      <c r="E64" s="196">
        <v>31263.485300948967</v>
      </c>
      <c r="F64" s="206"/>
      <c r="G64" s="206"/>
      <c r="H64" s="219"/>
      <c r="I64" s="219"/>
    </row>
    <row r="65" spans="1:13" ht="25.5" x14ac:dyDescent="0.25">
      <c r="A65" s="345" t="s">
        <v>158</v>
      </c>
      <c r="B65" s="346"/>
      <c r="C65" s="347"/>
      <c r="D65" s="230" t="s">
        <v>159</v>
      </c>
      <c r="E65" s="227">
        <f>SUM(E69+E73+E78+E82+E85)</f>
        <v>0</v>
      </c>
      <c r="F65" s="227">
        <f>SUM(F69+F73+F78+F82+F85)</f>
        <v>0</v>
      </c>
      <c r="G65" s="227">
        <f>SUM(G66)</f>
        <v>40000</v>
      </c>
      <c r="H65" s="227">
        <f t="shared" ref="H65:I65" si="21">SUM(H66)</f>
        <v>40000</v>
      </c>
      <c r="I65" s="227">
        <f t="shared" si="21"/>
        <v>40000</v>
      </c>
    </row>
    <row r="66" spans="1:13" ht="15.75" customHeight="1" x14ac:dyDescent="0.25">
      <c r="A66" s="348" t="s">
        <v>157</v>
      </c>
      <c r="B66" s="349"/>
      <c r="C66" s="350"/>
      <c r="D66" s="228" t="s">
        <v>156</v>
      </c>
      <c r="E66" s="229"/>
      <c r="F66" s="229"/>
      <c r="G66" s="229">
        <f>SUM(G67)</f>
        <v>40000</v>
      </c>
      <c r="H66" s="229">
        <f t="shared" ref="H66:I66" si="22">SUM(H67)</f>
        <v>40000</v>
      </c>
      <c r="I66" s="229">
        <f t="shared" si="22"/>
        <v>40000</v>
      </c>
    </row>
    <row r="67" spans="1:13" ht="15.75" customHeight="1" x14ac:dyDescent="0.25">
      <c r="A67" s="224">
        <v>4</v>
      </c>
      <c r="B67" s="225"/>
      <c r="C67" s="226"/>
      <c r="D67" s="226" t="s">
        <v>80</v>
      </c>
      <c r="E67" s="192"/>
      <c r="F67" s="192"/>
      <c r="G67" s="192">
        <f>SUM(G68:G68)</f>
        <v>40000</v>
      </c>
      <c r="H67" s="192">
        <f>SUM(H68:H68)</f>
        <v>40000</v>
      </c>
      <c r="I67" s="192">
        <f>SUM(I68:I68)</f>
        <v>40000</v>
      </c>
    </row>
    <row r="68" spans="1:13" ht="25.5" x14ac:dyDescent="0.25">
      <c r="A68" s="209">
        <v>45</v>
      </c>
      <c r="B68" s="210"/>
      <c r="C68" s="211"/>
      <c r="D68" s="213" t="s">
        <v>83</v>
      </c>
      <c r="E68" s="212"/>
      <c r="F68" s="231"/>
      <c r="G68" s="231">
        <v>40000</v>
      </c>
      <c r="H68" s="231">
        <v>40000</v>
      </c>
      <c r="I68" s="231">
        <v>40000</v>
      </c>
    </row>
    <row r="69" spans="1:13" x14ac:dyDescent="0.25">
      <c r="A69" s="295" t="s">
        <v>152</v>
      </c>
      <c r="B69" s="295"/>
      <c r="C69" s="295"/>
      <c r="D69" s="220"/>
      <c r="E69" s="220"/>
      <c r="G69" s="223" t="s">
        <v>154</v>
      </c>
    </row>
    <row r="70" spans="1:13" x14ac:dyDescent="0.25">
      <c r="A70" s="220" t="s">
        <v>153</v>
      </c>
      <c r="B70" s="220"/>
      <c r="C70" s="220"/>
      <c r="D70" s="220"/>
      <c r="E70" s="220"/>
      <c r="G70" s="223" t="s">
        <v>155</v>
      </c>
    </row>
    <row r="71" spans="1:13" x14ac:dyDescent="0.25">
      <c r="D71" s="190"/>
      <c r="E71" s="190"/>
      <c r="F71" s="150"/>
    </row>
    <row r="72" spans="1:13" x14ac:dyDescent="0.25">
      <c r="A72" s="221"/>
      <c r="E72" s="190"/>
      <c r="F72" s="150"/>
    </row>
    <row r="73" spans="1:13" x14ac:dyDescent="0.25">
      <c r="E73" s="190"/>
      <c r="F73" s="150"/>
    </row>
    <row r="74" spans="1:13" x14ac:dyDescent="0.25">
      <c r="D74" s="190"/>
      <c r="E74" s="190"/>
      <c r="F74" s="150"/>
    </row>
    <row r="75" spans="1:13" x14ac:dyDescent="0.25">
      <c r="D75" s="190"/>
      <c r="E75" s="190"/>
      <c r="F75" s="150"/>
    </row>
    <row r="76" spans="1:13" s="150" customFormat="1" x14ac:dyDescent="0.25">
      <c r="A76" s="1"/>
      <c r="B76" s="1"/>
      <c r="C76" s="1"/>
      <c r="D76" s="190"/>
      <c r="E76" s="190"/>
      <c r="H76" s="1"/>
      <c r="I76" s="1"/>
      <c r="J76" s="1"/>
      <c r="K76" s="1"/>
      <c r="L76" s="1"/>
      <c r="M76" s="1"/>
    </row>
    <row r="77" spans="1:13" x14ac:dyDescent="0.25">
      <c r="D77" s="190"/>
      <c r="E77" s="190"/>
      <c r="F77" s="150"/>
    </row>
    <row r="78" spans="1:13" s="150" customFormat="1" x14ac:dyDescent="0.25">
      <c r="A78" s="1"/>
      <c r="B78" s="1"/>
      <c r="C78" s="1"/>
      <c r="D78" s="190"/>
      <c r="E78" s="190"/>
      <c r="H78" s="1"/>
      <c r="I78" s="1"/>
      <c r="J78" s="1"/>
      <c r="K78" s="1"/>
      <c r="L78" s="1"/>
      <c r="M78" s="1"/>
    </row>
    <row r="79" spans="1:13" s="150" customFormat="1" x14ac:dyDescent="0.25">
      <c r="A79" s="1"/>
      <c r="B79" s="1"/>
      <c r="C79" s="1"/>
      <c r="D79" s="190"/>
      <c r="E79" s="190"/>
      <c r="H79" s="1"/>
      <c r="I79" s="1"/>
      <c r="J79" s="1"/>
      <c r="K79" s="1"/>
      <c r="L79" s="1"/>
      <c r="M79" s="1"/>
    </row>
    <row r="81" spans="1:13" x14ac:dyDescent="0.25">
      <c r="F81" s="150"/>
    </row>
    <row r="82" spans="1:13" x14ac:dyDescent="0.25">
      <c r="F82" s="150"/>
    </row>
    <row r="83" spans="1:13" s="150" customFormat="1" x14ac:dyDescent="0.25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</row>
    <row r="86" spans="1:13" x14ac:dyDescent="0.25">
      <c r="F86" s="150"/>
    </row>
  </sheetData>
  <mergeCells count="58">
    <mergeCell ref="A63:C63"/>
    <mergeCell ref="A69:C69"/>
    <mergeCell ref="A51:C51"/>
    <mergeCell ref="A55:C55"/>
    <mergeCell ref="A56:C56"/>
    <mergeCell ref="A59:C59"/>
    <mergeCell ref="A60:C60"/>
    <mergeCell ref="A62:C62"/>
    <mergeCell ref="A65:C65"/>
    <mergeCell ref="A66:C66"/>
    <mergeCell ref="A50:C50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I1"/>
    <mergeCell ref="A2:I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NASLOVNA </vt:lpstr>
      <vt:lpstr>SADRŽAJ</vt:lpstr>
      <vt:lpstr>SAŽETAK</vt:lpstr>
      <vt:lpstr> Račun prihoda i rashoda</vt:lpstr>
      <vt:lpstr>Prihodi i rashodi po izvorima</vt:lpstr>
      <vt:lpstr>Rashodi prema funkcijskoj kl</vt:lpstr>
      <vt:lpstr>Račun financiranja</vt:lpstr>
      <vt:lpstr>POSEBAN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2023-10-24T13:05:59Z</dcterms:modified>
</cp:coreProperties>
</file>