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tabRatio="675" firstSheet="2" activeTab="7"/>
  </bookViews>
  <sheets>
    <sheet name="NASLOVNA " sheetId="10" r:id="rId1"/>
    <sheet name="SADRŽAJ" sheetId="11" r:id="rId2"/>
    <sheet name="SAŽETAK" sheetId="12" r:id="rId3"/>
    <sheet name="OPĆI DIO-RN PR I RAS" sheetId="13" r:id="rId4"/>
    <sheet name="OPĆI DIO-RASH PREMA FUNKCIJ KLA" sheetId="14" r:id="rId5"/>
    <sheet name="OPĆI DIO RN FINANCIRA" sheetId="15" r:id="rId6"/>
    <sheet name="POSEBAN DIO" sheetId="16" r:id="rId7"/>
    <sheet name="prihodi" sheetId="8" r:id="rId8"/>
    <sheet name="rashodi" sheetId="7" r:id="rId9"/>
  </sheets>
  <calcPr calcId="145621"/>
</workbook>
</file>

<file path=xl/calcChain.xml><?xml version="1.0" encoding="utf-8"?>
<calcChain xmlns="http://schemas.openxmlformats.org/spreadsheetml/2006/main">
  <c r="F18" i="8" l="1"/>
  <c r="G76" i="16" l="1"/>
  <c r="F76" i="16" s="1"/>
  <c r="F75" i="16" s="1"/>
  <c r="F74" i="16" s="1"/>
  <c r="E75" i="16"/>
  <c r="E74" i="16" s="1"/>
  <c r="G50" i="16"/>
  <c r="F50" i="16" s="1"/>
  <c r="F49" i="16" s="1"/>
  <c r="F48" i="16" s="1"/>
  <c r="E49" i="16"/>
  <c r="E48" i="16" s="1"/>
  <c r="G47" i="16"/>
  <c r="F13" i="13"/>
  <c r="G54" i="13"/>
  <c r="E54" i="13"/>
  <c r="E16" i="7"/>
  <c r="F16" i="7"/>
  <c r="D16" i="7"/>
  <c r="G44" i="13"/>
  <c r="F50" i="13"/>
  <c r="G17" i="16"/>
  <c r="G18" i="16"/>
  <c r="G20" i="16"/>
  <c r="C5" i="8"/>
  <c r="C69" i="8"/>
  <c r="E69" i="8"/>
  <c r="F69" i="8"/>
  <c r="E70" i="8"/>
  <c r="F70" i="8"/>
  <c r="C70" i="8"/>
  <c r="C64" i="8"/>
  <c r="F65" i="8"/>
  <c r="F64" i="8" s="1"/>
  <c r="F58" i="8" s="1"/>
  <c r="C58" i="8"/>
  <c r="E59" i="8"/>
  <c r="F59" i="8"/>
  <c r="E61" i="8"/>
  <c r="E62" i="8"/>
  <c r="E60" i="8"/>
  <c r="F60" i="8"/>
  <c r="F61" i="8"/>
  <c r="F62" i="8"/>
  <c r="C59" i="8"/>
  <c r="E53" i="8"/>
  <c r="F53" i="8"/>
  <c r="E55" i="8"/>
  <c r="E54" i="8" s="1"/>
  <c r="F54" i="8"/>
  <c r="E57" i="8"/>
  <c r="F56" i="8"/>
  <c r="E56" i="8"/>
  <c r="F55" i="8"/>
  <c r="F57" i="8"/>
  <c r="C53" i="8"/>
  <c r="C54" i="8"/>
  <c r="C56" i="8"/>
  <c r="F43" i="8"/>
  <c r="C43" i="8"/>
  <c r="C44" i="8"/>
  <c r="J46" i="8"/>
  <c r="F46" i="8"/>
  <c r="F45" i="8"/>
  <c r="E45" i="8" s="1"/>
  <c r="C37" i="8"/>
  <c r="C38" i="8"/>
  <c r="F39" i="8"/>
  <c r="F38" i="8" s="1"/>
  <c r="F37" i="8" s="1"/>
  <c r="M9" i="8"/>
  <c r="C34" i="8"/>
  <c r="E34" i="8"/>
  <c r="F34" i="8"/>
  <c r="E35" i="8"/>
  <c r="F35" i="8"/>
  <c r="C35" i="8"/>
  <c r="E36" i="8"/>
  <c r="G27" i="8"/>
  <c r="H27" i="8"/>
  <c r="I27" i="8"/>
  <c r="J27" i="8"/>
  <c r="K27" i="8"/>
  <c r="L27" i="8"/>
  <c r="M27" i="8"/>
  <c r="N27" i="8"/>
  <c r="O27" i="8"/>
  <c r="P27" i="8"/>
  <c r="Q27" i="8"/>
  <c r="R27" i="8"/>
  <c r="G25" i="8"/>
  <c r="H25" i="8"/>
  <c r="I25" i="8"/>
  <c r="J25" i="8"/>
  <c r="K25" i="8"/>
  <c r="L25" i="8"/>
  <c r="M25" i="8"/>
  <c r="N25" i="8"/>
  <c r="O25" i="8"/>
  <c r="P25" i="8"/>
  <c r="Q25" i="8"/>
  <c r="R25" i="8"/>
  <c r="G24" i="8"/>
  <c r="H24" i="8"/>
  <c r="I24" i="8"/>
  <c r="J24" i="8"/>
  <c r="K24" i="8"/>
  <c r="L24" i="8"/>
  <c r="M24" i="8"/>
  <c r="N24" i="8"/>
  <c r="O24" i="8"/>
  <c r="P24" i="8"/>
  <c r="Q24" i="8"/>
  <c r="R24" i="8"/>
  <c r="M23" i="8"/>
  <c r="M21" i="8" s="1"/>
  <c r="C23" i="8"/>
  <c r="C21" i="8" s="1"/>
  <c r="F26" i="8"/>
  <c r="F25" i="8"/>
  <c r="C24" i="8"/>
  <c r="F29" i="8"/>
  <c r="F28" i="8"/>
  <c r="F27" i="8" s="1"/>
  <c r="F24" i="8" s="1"/>
  <c r="F86" i="7"/>
  <c r="D27" i="8"/>
  <c r="C27" i="8"/>
  <c r="E28" i="8"/>
  <c r="E29" i="8"/>
  <c r="E26" i="8"/>
  <c r="E25" i="8" s="1"/>
  <c r="M5" i="8"/>
  <c r="C25" i="8"/>
  <c r="E71" i="8"/>
  <c r="E6" i="8"/>
  <c r="M8" i="8"/>
  <c r="E86" i="7"/>
  <c r="E79" i="7"/>
  <c r="E80" i="7"/>
  <c r="E81" i="7"/>
  <c r="E82" i="7"/>
  <c r="E83" i="7"/>
  <c r="E84" i="7"/>
  <c r="E85" i="7"/>
  <c r="E90" i="7"/>
  <c r="F90" i="7"/>
  <c r="F80" i="7"/>
  <c r="F81" i="7"/>
  <c r="F82" i="7"/>
  <c r="F83" i="7"/>
  <c r="F84" i="7"/>
  <c r="F85" i="7"/>
  <c r="F87" i="7"/>
  <c r="F88" i="7"/>
  <c r="F79" i="7"/>
  <c r="F78" i="7"/>
  <c r="E95" i="7"/>
  <c r="F95" i="7"/>
  <c r="E94" i="7"/>
  <c r="F94" i="7"/>
  <c r="D97" i="7"/>
  <c r="E97" i="7"/>
  <c r="F97" i="7"/>
  <c r="F98" i="7"/>
  <c r="F96" i="7"/>
  <c r="E78" i="7"/>
  <c r="G75" i="16" l="1"/>
  <c r="G74" i="16" s="1"/>
  <c r="G49" i="16"/>
  <c r="G48" i="16" s="1"/>
  <c r="E39" i="8"/>
  <c r="E38" i="8" s="1"/>
  <c r="E37" i="8" s="1"/>
  <c r="F23" i="8"/>
  <c r="F21" i="8" s="1"/>
  <c r="F5" i="8"/>
  <c r="E65" i="8"/>
  <c r="E64" i="8" s="1"/>
  <c r="E58" i="8" s="1"/>
  <c r="F44" i="8"/>
  <c r="E46" i="8"/>
  <c r="E44" i="8" s="1"/>
  <c r="E43" i="8" s="1"/>
  <c r="E23" i="8" s="1"/>
  <c r="E27" i="8"/>
  <c r="E24" i="8" s="1"/>
  <c r="F77" i="7"/>
  <c r="F74" i="7" s="1"/>
  <c r="F73" i="7" s="1"/>
  <c r="E21" i="8" l="1"/>
  <c r="E5" i="8"/>
  <c r="C7" i="8" l="1"/>
  <c r="L6" i="7"/>
  <c r="M6" i="7"/>
  <c r="O6" i="7"/>
  <c r="M5" i="7"/>
  <c r="Q6" i="7"/>
  <c r="R6" i="7"/>
  <c r="M16" i="7"/>
  <c r="M7" i="8" s="1"/>
  <c r="L7" i="8"/>
  <c r="D51" i="7"/>
  <c r="F51" i="7"/>
  <c r="E50" i="7"/>
  <c r="H9" i="7" l="1"/>
  <c r="M22" i="7"/>
  <c r="E24" i="7"/>
  <c r="D22" i="7"/>
  <c r="H20" i="7" l="1"/>
  <c r="F13" i="7" l="1"/>
  <c r="F11" i="7"/>
  <c r="F8" i="7"/>
  <c r="F68" i="7"/>
  <c r="F65" i="7" s="1"/>
  <c r="F62" i="7"/>
  <c r="F60" i="7"/>
  <c r="F59" i="7"/>
  <c r="F49" i="7"/>
  <c r="F22" i="7"/>
  <c r="F17" i="7"/>
  <c r="E88" i="7"/>
  <c r="E77" i="7" s="1"/>
  <c r="E74" i="7" s="1"/>
  <c r="E73" i="7" s="1"/>
  <c r="E91" i="7"/>
  <c r="E76" i="7"/>
  <c r="E67" i="7"/>
  <c r="E64" i="7"/>
  <c r="E61" i="7"/>
  <c r="E60" i="7" s="1"/>
  <c r="E49" i="7"/>
  <c r="E28" i="7"/>
  <c r="F7" i="7" l="1"/>
  <c r="D19" i="8" l="1"/>
  <c r="E66" i="16" l="1"/>
  <c r="E65" i="16" s="1"/>
  <c r="E64" i="16" s="1"/>
  <c r="G66" i="16"/>
  <c r="G65" i="16" s="1"/>
  <c r="G64" i="16" s="1"/>
  <c r="E58" i="16"/>
  <c r="E59" i="16"/>
  <c r="G59" i="16"/>
  <c r="G58" i="16"/>
  <c r="E25" i="16"/>
  <c r="G25" i="16"/>
  <c r="E24" i="16"/>
  <c r="G24" i="16"/>
  <c r="E19" i="16"/>
  <c r="G19" i="16"/>
  <c r="E62" i="16"/>
  <c r="E63" i="16"/>
  <c r="G63" i="16"/>
  <c r="G62" i="16"/>
  <c r="F47" i="16"/>
  <c r="F46" i="16" s="1"/>
  <c r="F45" i="16" s="1"/>
  <c r="F44" i="16" s="1"/>
  <c r="F39" i="16"/>
  <c r="G55" i="16"/>
  <c r="G10" i="16"/>
  <c r="G11" i="16"/>
  <c r="G12" i="16"/>
  <c r="G13" i="16"/>
  <c r="G23" i="16"/>
  <c r="G26" i="16"/>
  <c r="G29" i="16"/>
  <c r="G28" i="16" s="1"/>
  <c r="G27" i="16" s="1"/>
  <c r="G32" i="16"/>
  <c r="G31" i="16" s="1"/>
  <c r="G30" i="16" s="1"/>
  <c r="G36" i="16"/>
  <c r="G34" i="16" s="1"/>
  <c r="G33" i="16" s="1"/>
  <c r="F38" i="16"/>
  <c r="F37" i="16" s="1"/>
  <c r="G38" i="16"/>
  <c r="G37" i="16" s="1"/>
  <c r="G43" i="16"/>
  <c r="G42" i="16" s="1"/>
  <c r="G41" i="16" s="1"/>
  <c r="G40" i="16" s="1"/>
  <c r="G46" i="16"/>
  <c r="G45" i="16" s="1"/>
  <c r="G44" i="16" s="1"/>
  <c r="G54" i="16"/>
  <c r="F68" i="16"/>
  <c r="F67" i="16" s="1"/>
  <c r="G68" i="16"/>
  <c r="G67" i="16" s="1"/>
  <c r="E55" i="16"/>
  <c r="E54" i="16"/>
  <c r="E43" i="16"/>
  <c r="E36" i="16"/>
  <c r="E32" i="16"/>
  <c r="E29" i="16"/>
  <c r="E26" i="16"/>
  <c r="E23" i="16"/>
  <c r="E18" i="16"/>
  <c r="E20" i="16"/>
  <c r="E17" i="16"/>
  <c r="E13" i="16"/>
  <c r="E12" i="16"/>
  <c r="E11" i="16"/>
  <c r="E10" i="16"/>
  <c r="F62" i="16" l="1"/>
  <c r="E57" i="16"/>
  <c r="E56" i="16" s="1"/>
  <c r="G57" i="16"/>
  <c r="G56" i="16" s="1"/>
  <c r="F25" i="16"/>
  <c r="F58" i="16"/>
  <c r="F24" i="16"/>
  <c r="F59" i="16"/>
  <c r="F57" i="16" s="1"/>
  <c r="F56" i="16" s="1"/>
  <c r="G53" i="16"/>
  <c r="G52" i="16" s="1"/>
  <c r="G22" i="16"/>
  <c r="G21" i="16" s="1"/>
  <c r="G16" i="16"/>
  <c r="G15" i="16" s="1"/>
  <c r="G9" i="16"/>
  <c r="G8" i="16" s="1"/>
  <c r="G7" i="16" s="1"/>
  <c r="G61" i="16"/>
  <c r="G60" i="16" s="1"/>
  <c r="G51" i="16" s="1"/>
  <c r="E61" i="16"/>
  <c r="E60" i="16" s="1"/>
  <c r="E68" i="16"/>
  <c r="E67" i="16" s="1"/>
  <c r="E53" i="16"/>
  <c r="E52" i="16" s="1"/>
  <c r="E46" i="16"/>
  <c r="E45" i="16" s="1"/>
  <c r="E44" i="16" s="1"/>
  <c r="E42" i="16"/>
  <c r="E41" i="16" s="1"/>
  <c r="E40" i="16" s="1"/>
  <c r="E38" i="16"/>
  <c r="E37" i="16" s="1"/>
  <c r="E34" i="16"/>
  <c r="E33" i="16" s="1"/>
  <c r="E31" i="16"/>
  <c r="E30" i="16" s="1"/>
  <c r="E28" i="16"/>
  <c r="E27" i="16" s="1"/>
  <c r="E22" i="16"/>
  <c r="E21" i="16" s="1"/>
  <c r="E16" i="16"/>
  <c r="E15" i="16" s="1"/>
  <c r="E9" i="16"/>
  <c r="E8" i="16" s="1"/>
  <c r="G12" i="12"/>
  <c r="G12" i="15"/>
  <c r="F12" i="15"/>
  <c r="E12" i="15"/>
  <c r="G6" i="16" l="1"/>
  <c r="E51" i="16"/>
  <c r="E7" i="16"/>
  <c r="F63" i="13"/>
  <c r="F54" i="16" s="1"/>
  <c r="B11" i="14"/>
  <c r="B10" i="14" s="1"/>
  <c r="G78" i="13"/>
  <c r="G77" i="13" s="1"/>
  <c r="F80" i="13"/>
  <c r="F26" i="16" s="1"/>
  <c r="F79" i="13"/>
  <c r="F20" i="16" s="1"/>
  <c r="F70" i="13"/>
  <c r="F71" i="13"/>
  <c r="F72" i="13"/>
  <c r="F73" i="13"/>
  <c r="F63" i="16" s="1"/>
  <c r="F61" i="16" s="1"/>
  <c r="F60" i="16" s="1"/>
  <c r="F69" i="13"/>
  <c r="F55" i="16" s="1"/>
  <c r="F64" i="13"/>
  <c r="F65" i="13"/>
  <c r="F66" i="13"/>
  <c r="F66" i="16" s="1"/>
  <c r="F65" i="16" s="1"/>
  <c r="F64" i="16" s="1"/>
  <c r="F67" i="13"/>
  <c r="F60" i="13"/>
  <c r="F59" i="13"/>
  <c r="F13" i="16" s="1"/>
  <c r="G58" i="13"/>
  <c r="E58" i="13"/>
  <c r="F56" i="13"/>
  <c r="F19" i="16" s="1"/>
  <c r="F57" i="13"/>
  <c r="F55" i="13"/>
  <c r="F12" i="16" s="1"/>
  <c r="F46" i="13"/>
  <c r="F43" i="16" s="1"/>
  <c r="F42" i="16" s="1"/>
  <c r="F41" i="16" s="1"/>
  <c r="F40" i="16" s="1"/>
  <c r="F47" i="13"/>
  <c r="F11" i="16" s="1"/>
  <c r="F48" i="13"/>
  <c r="F23" i="16" s="1"/>
  <c r="F49" i="13"/>
  <c r="F51" i="13"/>
  <c r="F36" i="16" s="1"/>
  <c r="F34" i="16" s="1"/>
  <c r="F33" i="16" s="1"/>
  <c r="F52" i="13"/>
  <c r="F53" i="13"/>
  <c r="F29" i="16" s="1"/>
  <c r="F28" i="16" s="1"/>
  <c r="F27" i="16" s="1"/>
  <c r="F45" i="13"/>
  <c r="F18" i="16" s="1"/>
  <c r="F42" i="13"/>
  <c r="F32" i="16" s="1"/>
  <c r="F31" i="16" s="1"/>
  <c r="F30" i="16" s="1"/>
  <c r="F43" i="13"/>
  <c r="F10" i="16" s="1"/>
  <c r="F9" i="16" s="1"/>
  <c r="F8" i="16" s="1"/>
  <c r="F41" i="13"/>
  <c r="F17" i="16" s="1"/>
  <c r="F27" i="13"/>
  <c r="F24" i="13"/>
  <c r="F25" i="13"/>
  <c r="F23" i="13"/>
  <c r="F21" i="13"/>
  <c r="F20" i="13"/>
  <c r="F18" i="13"/>
  <c r="F16" i="13"/>
  <c r="F12" i="13"/>
  <c r="F14" i="13"/>
  <c r="F11" i="13"/>
  <c r="G10" i="13"/>
  <c r="G15" i="13"/>
  <c r="G17" i="13"/>
  <c r="G19" i="13"/>
  <c r="G22" i="13"/>
  <c r="G26" i="13"/>
  <c r="G29" i="13"/>
  <c r="G28" i="13" s="1"/>
  <c r="G32" i="13"/>
  <c r="G31" i="13" s="1"/>
  <c r="F75" i="13"/>
  <c r="F74" i="13" s="1"/>
  <c r="G75" i="13"/>
  <c r="G74" i="13" s="1"/>
  <c r="G62" i="13"/>
  <c r="G68" i="13"/>
  <c r="G40" i="13"/>
  <c r="E6" i="16" l="1"/>
  <c r="G9" i="13"/>
  <c r="G34" i="13" s="1"/>
  <c r="F53" i="16"/>
  <c r="F52" i="16" s="1"/>
  <c r="F51" i="16" s="1"/>
  <c r="F16" i="16"/>
  <c r="F15" i="16" s="1"/>
  <c r="F22" i="16"/>
  <c r="F21" i="16" s="1"/>
  <c r="F54" i="13"/>
  <c r="F78" i="13"/>
  <c r="F77" i="13" s="1"/>
  <c r="F11" i="12"/>
  <c r="F58" i="13"/>
  <c r="G39" i="13"/>
  <c r="G61" i="13"/>
  <c r="E78" i="13"/>
  <c r="E77" i="13" s="1"/>
  <c r="E75" i="13"/>
  <c r="E74" i="13" s="1"/>
  <c r="F68" i="13"/>
  <c r="E68" i="13"/>
  <c r="F62" i="13"/>
  <c r="E62" i="13"/>
  <c r="E44" i="13"/>
  <c r="F44" i="13"/>
  <c r="F40" i="13"/>
  <c r="E40" i="13"/>
  <c r="F32" i="13"/>
  <c r="F31" i="13" s="1"/>
  <c r="E32" i="13"/>
  <c r="E31" i="13" s="1"/>
  <c r="F29" i="13"/>
  <c r="F28" i="13" s="1"/>
  <c r="E29" i="13"/>
  <c r="E28" i="13" s="1"/>
  <c r="F26" i="13"/>
  <c r="E26" i="13"/>
  <c r="F22" i="13"/>
  <c r="E22" i="13"/>
  <c r="F19" i="13"/>
  <c r="E19" i="13"/>
  <c r="F17" i="13"/>
  <c r="E17" i="13"/>
  <c r="F15" i="13"/>
  <c r="E15" i="13"/>
  <c r="F10" i="13"/>
  <c r="E10" i="13"/>
  <c r="E9" i="13" s="1"/>
  <c r="G28" i="12"/>
  <c r="G27" i="12"/>
  <c r="G13" i="12"/>
  <c r="G11" i="12" s="1"/>
  <c r="G10" i="12"/>
  <c r="H11" i="12"/>
  <c r="D12" i="14" l="1"/>
  <c r="D11" i="14"/>
  <c r="D10" i="14" s="1"/>
  <c r="C12" i="14"/>
  <c r="C11" i="14" s="1"/>
  <c r="C10" i="14" s="1"/>
  <c r="F7" i="16"/>
  <c r="F6" i="16" s="1"/>
  <c r="E61" i="13"/>
  <c r="F61" i="13"/>
  <c r="G81" i="13"/>
  <c r="F39" i="13"/>
  <c r="F9" i="13"/>
  <c r="F34" i="13" s="1"/>
  <c r="E34" i="13"/>
  <c r="E39" i="13"/>
  <c r="E81" i="13" l="1"/>
  <c r="F81" i="13"/>
  <c r="F8" i="12" l="1"/>
  <c r="F14" i="12" s="1"/>
  <c r="H21" i="12"/>
  <c r="G21" i="12"/>
  <c r="F21" i="12"/>
  <c r="F31" i="12" l="1"/>
  <c r="D18" i="8" l="1"/>
  <c r="D6" i="8"/>
  <c r="D67" i="8"/>
  <c r="D68" i="8"/>
  <c r="D66" i="8"/>
  <c r="D42" i="8"/>
  <c r="G39" i="8"/>
  <c r="G38" i="8" s="1"/>
  <c r="G37" i="8" s="1"/>
  <c r="H39" i="8"/>
  <c r="H38" i="8" s="1"/>
  <c r="H37" i="8" s="1"/>
  <c r="I39" i="8"/>
  <c r="I38" i="8" s="1"/>
  <c r="I37" i="8" s="1"/>
  <c r="J39" i="8"/>
  <c r="J38" i="8" s="1"/>
  <c r="J37" i="8" s="1"/>
  <c r="K38" i="8"/>
  <c r="K37" i="8" s="1"/>
  <c r="K23" i="8" s="1"/>
  <c r="L39" i="8"/>
  <c r="L38" i="8" s="1"/>
  <c r="L37" i="8" s="1"/>
  <c r="N39" i="8"/>
  <c r="N38" i="8" s="1"/>
  <c r="N37" i="8" s="1"/>
  <c r="O39" i="8"/>
  <c r="O38" i="8" s="1"/>
  <c r="O37" i="8" s="1"/>
  <c r="P39" i="8"/>
  <c r="P38" i="8" s="1"/>
  <c r="P37" i="8" s="1"/>
  <c r="Q39" i="8"/>
  <c r="Q38" i="8" s="1"/>
  <c r="Q37" i="8" s="1"/>
  <c r="R39" i="8"/>
  <c r="R38" i="8" s="1"/>
  <c r="R37" i="8" s="1"/>
  <c r="D41" i="8"/>
  <c r="D40" i="8"/>
  <c r="D35" i="8"/>
  <c r="D34" i="8" s="1"/>
  <c r="G35" i="8"/>
  <c r="G34" i="8" s="1"/>
  <c r="H35" i="8"/>
  <c r="H34" i="8" s="1"/>
  <c r="I35" i="8"/>
  <c r="I34" i="8" s="1"/>
  <c r="J35" i="8"/>
  <c r="J34" i="8" s="1"/>
  <c r="K35" i="8"/>
  <c r="K34" i="8" s="1"/>
  <c r="L35" i="8"/>
  <c r="L34" i="8" s="1"/>
  <c r="N35" i="8"/>
  <c r="N34" i="8" s="1"/>
  <c r="O35" i="8"/>
  <c r="O34" i="8" s="1"/>
  <c r="P35" i="8"/>
  <c r="P34" i="8" s="1"/>
  <c r="Q35" i="8"/>
  <c r="Q34" i="8" s="1"/>
  <c r="R35" i="8"/>
  <c r="R34" i="8" s="1"/>
  <c r="D25" i="8"/>
  <c r="D24" i="8" s="1"/>
  <c r="D56" i="8"/>
  <c r="D54" i="8"/>
  <c r="E26" i="7"/>
  <c r="D73" i="8"/>
  <c r="D70" i="8" s="1"/>
  <c r="D69" i="8" s="1"/>
  <c r="G71" i="8"/>
  <c r="G70" i="8" s="1"/>
  <c r="G69" i="8" s="1"/>
  <c r="D44" i="8"/>
  <c r="R80" i="8"/>
  <c r="Q80" i="8"/>
  <c r="P80" i="8"/>
  <c r="O80" i="8"/>
  <c r="N80" i="8"/>
  <c r="L80" i="8"/>
  <c r="K80" i="8"/>
  <c r="J80" i="8"/>
  <c r="I80" i="8"/>
  <c r="H80" i="8"/>
  <c r="G80" i="8"/>
  <c r="R79" i="8"/>
  <c r="Q79" i="8"/>
  <c r="P79" i="8"/>
  <c r="O79" i="8"/>
  <c r="N79" i="8"/>
  <c r="L79" i="8"/>
  <c r="K79" i="8"/>
  <c r="J79" i="8"/>
  <c r="I79" i="8"/>
  <c r="H79" i="8"/>
  <c r="G79" i="8"/>
  <c r="R76" i="8"/>
  <c r="Q76" i="8"/>
  <c r="P76" i="8"/>
  <c r="O76" i="8"/>
  <c r="N76" i="8"/>
  <c r="L76" i="8"/>
  <c r="K76" i="8"/>
  <c r="J76" i="8"/>
  <c r="I76" i="8"/>
  <c r="H76" i="8"/>
  <c r="G76" i="8"/>
  <c r="R75" i="8"/>
  <c r="Q75" i="8"/>
  <c r="P75" i="8"/>
  <c r="O75" i="8"/>
  <c r="N75" i="8"/>
  <c r="L75" i="8"/>
  <c r="K75" i="8"/>
  <c r="J75" i="8"/>
  <c r="I75" i="8"/>
  <c r="H75" i="8"/>
  <c r="G75" i="8"/>
  <c r="J70" i="8"/>
  <c r="J69" i="8" s="1"/>
  <c r="I71" i="8"/>
  <c r="H71" i="8"/>
  <c r="H70" i="8" s="1"/>
  <c r="H69" i="8" s="1"/>
  <c r="R70" i="8"/>
  <c r="Q70" i="8"/>
  <c r="Q69" i="8" s="1"/>
  <c r="P70" i="8"/>
  <c r="O70" i="8"/>
  <c r="O69" i="8" s="1"/>
  <c r="N70" i="8"/>
  <c r="L70" i="8"/>
  <c r="L69" i="8" s="1"/>
  <c r="K70" i="8"/>
  <c r="R69" i="8"/>
  <c r="P69" i="8"/>
  <c r="N69" i="8"/>
  <c r="K69" i="8"/>
  <c r="R65" i="8"/>
  <c r="Q65" i="8"/>
  <c r="Q64" i="8" s="1"/>
  <c r="P65" i="8"/>
  <c r="O65" i="8"/>
  <c r="O64" i="8" s="1"/>
  <c r="N65" i="8"/>
  <c r="L65" i="8"/>
  <c r="L64" i="8" s="1"/>
  <c r="K65" i="8"/>
  <c r="J65" i="8"/>
  <c r="J64" i="8" s="1"/>
  <c r="I65" i="8"/>
  <c r="H64" i="8"/>
  <c r="H58" i="8" s="1"/>
  <c r="G65" i="8"/>
  <c r="R64" i="8"/>
  <c r="P64" i="8"/>
  <c r="N64" i="8"/>
  <c r="K64" i="8"/>
  <c r="I64" i="8"/>
  <c r="G64" i="8"/>
  <c r="G58" i="8" s="1"/>
  <c r="R62" i="8"/>
  <c r="Q62" i="8"/>
  <c r="P62" i="8"/>
  <c r="O62" i="8"/>
  <c r="N62" i="8"/>
  <c r="L62" i="8"/>
  <c r="K62" i="8"/>
  <c r="J62" i="8"/>
  <c r="R60" i="8"/>
  <c r="R59" i="8" s="1"/>
  <c r="Q60" i="8"/>
  <c r="Q59" i="8" s="1"/>
  <c r="P60" i="8"/>
  <c r="P59" i="8" s="1"/>
  <c r="O60" i="8"/>
  <c r="N60" i="8"/>
  <c r="N59" i="8" s="1"/>
  <c r="L60" i="8"/>
  <c r="K60" i="8"/>
  <c r="K59" i="8" s="1"/>
  <c r="J60" i="8"/>
  <c r="I59" i="8"/>
  <c r="I58" i="8" s="1"/>
  <c r="D59" i="8"/>
  <c r="R56" i="8"/>
  <c r="Q56" i="8"/>
  <c r="P56" i="8"/>
  <c r="O56" i="8"/>
  <c r="N56" i="8"/>
  <c r="L56" i="8"/>
  <c r="K56" i="8"/>
  <c r="J56" i="8"/>
  <c r="I56" i="8"/>
  <c r="H56" i="8"/>
  <c r="G56" i="8"/>
  <c r="R54" i="8"/>
  <c r="R53" i="8" s="1"/>
  <c r="Q54" i="8"/>
  <c r="P54" i="8"/>
  <c r="P53" i="8" s="1"/>
  <c r="O54" i="8"/>
  <c r="O53" i="8" s="1"/>
  <c r="N54" i="8"/>
  <c r="N53" i="8" s="1"/>
  <c r="L54" i="8"/>
  <c r="L53" i="8" s="1"/>
  <c r="K54" i="8"/>
  <c r="K53" i="8" s="1"/>
  <c r="J54" i="8"/>
  <c r="J53" i="8" s="1"/>
  <c r="I54" i="8"/>
  <c r="I53" i="8" s="1"/>
  <c r="H54" i="8"/>
  <c r="H53" i="8" s="1"/>
  <c r="G54" i="8"/>
  <c r="G53" i="8" s="1"/>
  <c r="R46" i="8"/>
  <c r="R44" i="8" s="1"/>
  <c r="Q46" i="8"/>
  <c r="Q44" i="8" s="1"/>
  <c r="P46" i="8"/>
  <c r="P44" i="8" s="1"/>
  <c r="O46" i="8"/>
  <c r="N46" i="8"/>
  <c r="N44" i="8" s="1"/>
  <c r="L46" i="8"/>
  <c r="L44" i="8" s="1"/>
  <c r="K46" i="8"/>
  <c r="K44" i="8" s="1"/>
  <c r="I46" i="8"/>
  <c r="I44" i="8" s="1"/>
  <c r="H46" i="8"/>
  <c r="H44" i="8" s="1"/>
  <c r="G46" i="8"/>
  <c r="G44" i="8" s="1"/>
  <c r="O44" i="8"/>
  <c r="G11" i="7"/>
  <c r="H11" i="7"/>
  <c r="I11" i="7"/>
  <c r="J11" i="7"/>
  <c r="K11" i="7"/>
  <c r="L11" i="7"/>
  <c r="N11" i="7"/>
  <c r="O11" i="7"/>
  <c r="P11" i="7"/>
  <c r="Q11" i="7"/>
  <c r="R11" i="7"/>
  <c r="G13" i="7"/>
  <c r="H13" i="7"/>
  <c r="I13" i="7"/>
  <c r="J13" i="7"/>
  <c r="K13" i="7"/>
  <c r="L13" i="7"/>
  <c r="N13" i="7"/>
  <c r="O13" i="7"/>
  <c r="P13" i="7"/>
  <c r="Q13" i="7"/>
  <c r="R13" i="7"/>
  <c r="E14" i="7"/>
  <c r="E15" i="7"/>
  <c r="G8" i="7"/>
  <c r="I8" i="7"/>
  <c r="J8" i="7"/>
  <c r="K8" i="7"/>
  <c r="L8" i="7"/>
  <c r="N8" i="7"/>
  <c r="O8" i="7"/>
  <c r="P8" i="7"/>
  <c r="Q8" i="7"/>
  <c r="R8" i="7"/>
  <c r="E10" i="7"/>
  <c r="C8" i="7"/>
  <c r="H23" i="8" l="1"/>
  <c r="Q58" i="8"/>
  <c r="Q23" i="8" s="1"/>
  <c r="Q21" i="8" s="1"/>
  <c r="G23" i="8"/>
  <c r="I23" i="8"/>
  <c r="E13" i="7"/>
  <c r="D11" i="7"/>
  <c r="E12" i="7"/>
  <c r="E11" i="7" s="1"/>
  <c r="J59" i="8"/>
  <c r="J58" i="8" s="1"/>
  <c r="L59" i="8"/>
  <c r="L58" i="8" s="1"/>
  <c r="L23" i="8" s="1"/>
  <c r="L21" i="8" s="1"/>
  <c r="O59" i="8"/>
  <c r="O58" i="8" s="1"/>
  <c r="O23" i="8" s="1"/>
  <c r="Q53" i="8"/>
  <c r="D53" i="8"/>
  <c r="D43" i="8" s="1"/>
  <c r="O43" i="8"/>
  <c r="G43" i="8"/>
  <c r="I43" i="8"/>
  <c r="L43" i="8"/>
  <c r="Q43" i="8"/>
  <c r="H43" i="8"/>
  <c r="K43" i="8"/>
  <c r="N43" i="8"/>
  <c r="P43" i="8"/>
  <c r="R43" i="8"/>
  <c r="D64" i="8"/>
  <c r="D58" i="8" s="1"/>
  <c r="D38" i="8"/>
  <c r="D37" i="8" s="1"/>
  <c r="I70" i="8"/>
  <c r="I69" i="8" s="1"/>
  <c r="N58" i="8"/>
  <c r="N23" i="8" s="1"/>
  <c r="P58" i="8"/>
  <c r="R58" i="8"/>
  <c r="R23" i="8" s="1"/>
  <c r="R21" i="8" s="1"/>
  <c r="K21" i="8"/>
  <c r="G21" i="8"/>
  <c r="H21" i="8"/>
  <c r="D13" i="7"/>
  <c r="P23" i="8" l="1"/>
  <c r="I21" i="8"/>
  <c r="D23" i="8"/>
  <c r="N5" i="8"/>
  <c r="N21" i="8"/>
  <c r="O5" i="8"/>
  <c r="O21" i="8"/>
  <c r="P5" i="8"/>
  <c r="P21" i="8"/>
  <c r="R5" i="8"/>
  <c r="I5" i="8"/>
  <c r="L5" i="8"/>
  <c r="H5" i="8"/>
  <c r="K5" i="8"/>
  <c r="D21" i="8" l="1"/>
  <c r="D5" i="8"/>
  <c r="G17" i="7"/>
  <c r="H17" i="7"/>
  <c r="I17" i="7"/>
  <c r="K17" i="7"/>
  <c r="L17" i="7"/>
  <c r="N17" i="7"/>
  <c r="O17" i="7"/>
  <c r="P17" i="7"/>
  <c r="Q17" i="7"/>
  <c r="R17" i="7"/>
  <c r="E19" i="7"/>
  <c r="E20" i="7"/>
  <c r="E21" i="7"/>
  <c r="E18" i="7"/>
  <c r="H28" i="7"/>
  <c r="E23" i="7"/>
  <c r="G24" i="7"/>
  <c r="I24" i="7"/>
  <c r="J24" i="7"/>
  <c r="N24" i="7"/>
  <c r="O24" i="7"/>
  <c r="Q24" i="7"/>
  <c r="R24" i="7"/>
  <c r="E25" i="7"/>
  <c r="E29" i="7"/>
  <c r="E30" i="7"/>
  <c r="E27" i="7"/>
  <c r="G31" i="7"/>
  <c r="I31" i="7"/>
  <c r="J31" i="7"/>
  <c r="K31" i="7"/>
  <c r="L31" i="7"/>
  <c r="N31" i="7"/>
  <c r="O31" i="7"/>
  <c r="P31" i="7"/>
  <c r="Q31" i="7"/>
  <c r="R31" i="7"/>
  <c r="E33" i="7"/>
  <c r="E34" i="7"/>
  <c r="E35" i="7"/>
  <c r="E32" i="7"/>
  <c r="E37" i="7"/>
  <c r="E38" i="7"/>
  <c r="E36" i="7"/>
  <c r="E47" i="7"/>
  <c r="E46" i="7"/>
  <c r="E45" i="7"/>
  <c r="E44" i="7"/>
  <c r="E43" i="7"/>
  <c r="E42" i="7"/>
  <c r="E40" i="7"/>
  <c r="G7" i="7"/>
  <c r="I7" i="7"/>
  <c r="J7" i="7"/>
  <c r="K7" i="7"/>
  <c r="L7" i="7"/>
  <c r="N7" i="7"/>
  <c r="O7" i="7"/>
  <c r="P7" i="7"/>
  <c r="Q7" i="7"/>
  <c r="R7" i="7"/>
  <c r="G39" i="7"/>
  <c r="H39" i="7"/>
  <c r="I39" i="7"/>
  <c r="J39" i="7"/>
  <c r="L39" i="7"/>
  <c r="N39" i="7"/>
  <c r="O39" i="7"/>
  <c r="P39" i="7"/>
  <c r="P16" i="7" s="1"/>
  <c r="P6" i="7" s="1"/>
  <c r="Q39" i="7"/>
  <c r="R39" i="7"/>
  <c r="D49" i="7"/>
  <c r="G49" i="7"/>
  <c r="H49" i="7"/>
  <c r="I49" i="7"/>
  <c r="J49" i="7"/>
  <c r="K49" i="7"/>
  <c r="L49" i="7"/>
  <c r="N49" i="7"/>
  <c r="O49" i="7"/>
  <c r="P49" i="7"/>
  <c r="Q49" i="7"/>
  <c r="R49" i="7"/>
  <c r="G51" i="7"/>
  <c r="H51" i="7"/>
  <c r="I51" i="7"/>
  <c r="J51" i="7"/>
  <c r="K51" i="7"/>
  <c r="L51" i="7"/>
  <c r="N51" i="7"/>
  <c r="O51" i="7"/>
  <c r="P51" i="7"/>
  <c r="Q51" i="7"/>
  <c r="R51" i="7"/>
  <c r="E53" i="7"/>
  <c r="E54" i="7"/>
  <c r="E55" i="7"/>
  <c r="E56" i="7"/>
  <c r="E57" i="7"/>
  <c r="E58" i="7"/>
  <c r="E52" i="7"/>
  <c r="D60" i="7"/>
  <c r="G60" i="7"/>
  <c r="H60" i="7"/>
  <c r="I60" i="7"/>
  <c r="J60" i="7"/>
  <c r="K60" i="7"/>
  <c r="L60" i="7"/>
  <c r="N60" i="7"/>
  <c r="O60" i="7"/>
  <c r="P60" i="7"/>
  <c r="Q60" i="7"/>
  <c r="R60" i="7"/>
  <c r="G62" i="7"/>
  <c r="I62" i="7"/>
  <c r="J62" i="7"/>
  <c r="K62" i="7"/>
  <c r="L62" i="7"/>
  <c r="N62" i="7"/>
  <c r="O62" i="7"/>
  <c r="P62" i="7"/>
  <c r="Q62" i="7"/>
  <c r="R62" i="7"/>
  <c r="E63" i="7"/>
  <c r="E62" i="7" s="1"/>
  <c r="E59" i="7" s="1"/>
  <c r="H62" i="7"/>
  <c r="E51" i="7" l="1"/>
  <c r="E17" i="7"/>
  <c r="D17" i="7"/>
  <c r="Q59" i="7"/>
  <c r="O59" i="7"/>
  <c r="L59" i="7"/>
  <c r="J59" i="7"/>
  <c r="R59" i="7"/>
  <c r="P59" i="7"/>
  <c r="N59" i="7"/>
  <c r="K59" i="7"/>
  <c r="I59" i="7"/>
  <c r="G59" i="7"/>
  <c r="H59" i="7"/>
  <c r="D62" i="7"/>
  <c r="D59" i="7" s="1"/>
  <c r="E31" i="7"/>
  <c r="Q22" i="7"/>
  <c r="Q16" i="7" s="1"/>
  <c r="O22" i="7"/>
  <c r="O16" i="7" s="1"/>
  <c r="L22" i="7"/>
  <c r="L16" i="7" s="1"/>
  <c r="J22" i="7"/>
  <c r="G22" i="7"/>
  <c r="G16" i="7" s="1"/>
  <c r="R22" i="7"/>
  <c r="R16" i="7" s="1"/>
  <c r="P22" i="7"/>
  <c r="N22" i="7"/>
  <c r="N16" i="7" s="1"/>
  <c r="N6" i="7" s="1"/>
  <c r="K22" i="7"/>
  <c r="I22" i="7"/>
  <c r="I16" i="7" s="1"/>
  <c r="I6" i="7" s="1"/>
  <c r="D39" i="7"/>
  <c r="I7" i="8" l="1"/>
  <c r="D69" i="7"/>
  <c r="E69" i="7" s="1"/>
  <c r="E68" i="7" s="1"/>
  <c r="E65" i="7" s="1"/>
  <c r="G68" i="7"/>
  <c r="G65" i="7" s="1"/>
  <c r="G6" i="7" s="1"/>
  <c r="H68" i="7"/>
  <c r="H65" i="7" s="1"/>
  <c r="I68" i="7"/>
  <c r="I65" i="7" s="1"/>
  <c r="J68" i="7"/>
  <c r="J65" i="7" s="1"/>
  <c r="K68" i="7"/>
  <c r="K65" i="7" s="1"/>
  <c r="L68" i="7"/>
  <c r="L65" i="7" s="1"/>
  <c r="N68" i="7"/>
  <c r="N65" i="7" s="1"/>
  <c r="N7" i="8" s="1"/>
  <c r="O68" i="7"/>
  <c r="O65" i="7" s="1"/>
  <c r="P68" i="7"/>
  <c r="P65" i="7" s="1"/>
  <c r="P7" i="8" s="1"/>
  <c r="Q68" i="7"/>
  <c r="Q65" i="7" s="1"/>
  <c r="R68" i="7"/>
  <c r="R65" i="7" s="1"/>
  <c r="C68" i="7"/>
  <c r="E98" i="7"/>
  <c r="C92" i="7"/>
  <c r="D92" i="7"/>
  <c r="G92" i="7"/>
  <c r="H92" i="7"/>
  <c r="I92" i="7"/>
  <c r="J92" i="7"/>
  <c r="K92" i="7"/>
  <c r="L92" i="7"/>
  <c r="N92" i="7"/>
  <c r="O92" i="7"/>
  <c r="P92" i="7"/>
  <c r="Q92" i="7"/>
  <c r="R92" i="7"/>
  <c r="G97" i="7"/>
  <c r="H97" i="7"/>
  <c r="I97" i="7"/>
  <c r="J97" i="7"/>
  <c r="K97" i="7"/>
  <c r="L97" i="7"/>
  <c r="N97" i="7"/>
  <c r="O97" i="7"/>
  <c r="P97" i="7"/>
  <c r="Q97" i="7"/>
  <c r="R97" i="7"/>
  <c r="G95" i="7"/>
  <c r="H95" i="7"/>
  <c r="I95" i="7"/>
  <c r="J95" i="7"/>
  <c r="K95" i="7"/>
  <c r="L95" i="7"/>
  <c r="N95" i="7"/>
  <c r="N94" i="7" s="1"/>
  <c r="O95" i="7"/>
  <c r="P95" i="7"/>
  <c r="P94" i="7" s="1"/>
  <c r="Q95" i="7"/>
  <c r="R95" i="7"/>
  <c r="R94" i="7" s="1"/>
  <c r="H94" i="7"/>
  <c r="J94" i="7"/>
  <c r="L94" i="7"/>
  <c r="O94" i="7"/>
  <c r="Q94" i="7"/>
  <c r="C97" i="7"/>
  <c r="C95" i="7"/>
  <c r="E96" i="7"/>
  <c r="G77" i="7"/>
  <c r="H77" i="7"/>
  <c r="I77" i="7"/>
  <c r="J77" i="7"/>
  <c r="K77" i="7"/>
  <c r="L77" i="7"/>
  <c r="N77" i="7"/>
  <c r="O77" i="7"/>
  <c r="P77" i="7"/>
  <c r="Q77" i="7"/>
  <c r="R77" i="7"/>
  <c r="D90" i="7"/>
  <c r="G90" i="7"/>
  <c r="G74" i="7" s="1"/>
  <c r="H90" i="7"/>
  <c r="H74" i="7" s="1"/>
  <c r="H73" i="7" s="1"/>
  <c r="H8" i="8" s="1"/>
  <c r="H9" i="8" s="1"/>
  <c r="I90" i="7"/>
  <c r="I74" i="7" s="1"/>
  <c r="J90" i="7"/>
  <c r="K90" i="7"/>
  <c r="K74" i="7" s="1"/>
  <c r="L90" i="7"/>
  <c r="N90" i="7"/>
  <c r="O90" i="7"/>
  <c r="O74" i="7" s="1"/>
  <c r="O73" i="7" s="1"/>
  <c r="P90" i="7"/>
  <c r="Q90" i="7"/>
  <c r="Q74" i="7" s="1"/>
  <c r="Q73" i="7" s="1"/>
  <c r="R90" i="7"/>
  <c r="R74" i="7" s="1"/>
  <c r="Q8" i="8" l="1"/>
  <c r="Q9" i="8" s="1"/>
  <c r="Q5" i="7"/>
  <c r="O8" i="8"/>
  <c r="O9" i="8" s="1"/>
  <c r="O5" i="7"/>
  <c r="L74" i="7"/>
  <c r="L73" i="7" s="1"/>
  <c r="J74" i="7"/>
  <c r="J73" i="7" s="1"/>
  <c r="J8" i="8" s="1"/>
  <c r="P74" i="7"/>
  <c r="P73" i="7" s="1"/>
  <c r="P8" i="8" s="1"/>
  <c r="P9" i="8" s="1"/>
  <c r="K94" i="7"/>
  <c r="I94" i="7"/>
  <c r="I73" i="7" s="1"/>
  <c r="I8" i="8" s="1"/>
  <c r="I9" i="8" s="1"/>
  <c r="G94" i="7"/>
  <c r="R73" i="7"/>
  <c r="C94" i="7"/>
  <c r="K73" i="7"/>
  <c r="K8" i="8" s="1"/>
  <c r="G73" i="7"/>
  <c r="G8" i="8" s="1"/>
  <c r="G9" i="8" s="1"/>
  <c r="O7" i="8"/>
  <c r="D68" i="7"/>
  <c r="D65" i="7" s="1"/>
  <c r="D95" i="7"/>
  <c r="N74" i="7"/>
  <c r="N73" i="7" s="1"/>
  <c r="D77" i="7"/>
  <c r="D74" i="7" s="1"/>
  <c r="N5" i="7" l="1"/>
  <c r="N8" i="8"/>
  <c r="N9" i="8" s="1"/>
  <c r="G5" i="7"/>
  <c r="R8" i="8"/>
  <c r="R9" i="8" s="1"/>
  <c r="R5" i="7"/>
  <c r="L8" i="8"/>
  <c r="L9" i="8" s="1"/>
  <c r="L5" i="7"/>
  <c r="I5" i="7"/>
  <c r="P5" i="7"/>
  <c r="D94" i="7"/>
  <c r="D73" i="7" s="1"/>
  <c r="D8" i="8" s="1"/>
  <c r="C90" i="7"/>
  <c r="C77" i="7"/>
  <c r="C75" i="7"/>
  <c r="F8" i="8" l="1"/>
  <c r="E8" i="8" s="1"/>
  <c r="C74" i="7"/>
  <c r="C73" i="7" s="1"/>
  <c r="C8" i="8" s="1"/>
  <c r="C9" i="8" s="1"/>
  <c r="C65" i="7" l="1"/>
  <c r="C62" i="7"/>
  <c r="C60" i="7"/>
  <c r="C51" i="7"/>
  <c r="C49" i="7"/>
  <c r="C39" i="7"/>
  <c r="C17" i="7"/>
  <c r="C13" i="7"/>
  <c r="C11" i="7"/>
  <c r="C7" i="7" l="1"/>
  <c r="C59" i="7"/>
  <c r="C22" i="7"/>
  <c r="C16" i="7" s="1"/>
  <c r="C6" i="7" l="1"/>
  <c r="H22" i="7" l="1"/>
  <c r="H16" i="7" s="1"/>
  <c r="E22" i="7" l="1"/>
  <c r="J44" i="8"/>
  <c r="J43" i="8" l="1"/>
  <c r="H8" i="7"/>
  <c r="H7" i="7" s="1"/>
  <c r="H6" i="7" s="1"/>
  <c r="E9" i="7"/>
  <c r="E8" i="7" s="1"/>
  <c r="E7" i="7" s="1"/>
  <c r="J23" i="8" l="1"/>
  <c r="J21" i="8" s="1"/>
  <c r="H7" i="8"/>
  <c r="H5" i="7"/>
  <c r="D8" i="7"/>
  <c r="J5" i="8" l="1"/>
  <c r="D7" i="7"/>
  <c r="D6" i="7" s="1"/>
  <c r="D7" i="8" l="1"/>
  <c r="E41" i="7"/>
  <c r="F39" i="7"/>
  <c r="F6" i="7" s="1"/>
  <c r="E48" i="7"/>
  <c r="E39" i="7" s="1"/>
  <c r="E6" i="7" s="1"/>
  <c r="K39" i="7" l="1"/>
  <c r="K16" i="7" s="1"/>
  <c r="K6" i="7" s="1"/>
  <c r="K5" i="7" s="1"/>
  <c r="K7" i="8"/>
  <c r="K9" i="8" l="1"/>
  <c r="J17" i="7"/>
  <c r="J16" i="7" s="1"/>
  <c r="J6" i="7" s="1"/>
  <c r="J5" i="7" l="1"/>
  <c r="J7" i="8"/>
  <c r="J9" i="8" l="1"/>
  <c r="F7" i="8"/>
  <c r="E7" i="8" l="1"/>
  <c r="F9" i="8"/>
  <c r="F19" i="8" s="1"/>
  <c r="G9" i="12"/>
  <c r="H8" i="12"/>
  <c r="H14" i="12" s="1"/>
  <c r="H31" i="12" s="1"/>
  <c r="G8" i="12"/>
  <c r="G14" i="12" s="1"/>
  <c r="G31" i="12" s="1"/>
</calcChain>
</file>

<file path=xl/sharedStrings.xml><?xml version="1.0" encoding="utf-8"?>
<sst xmlns="http://schemas.openxmlformats.org/spreadsheetml/2006/main" count="658" uniqueCount="446">
  <si>
    <t>Ek. klas.</t>
  </si>
  <si>
    <t>Naziv ekonomskog klas.</t>
  </si>
  <si>
    <t>IZVORI FINANCIRANJA</t>
  </si>
  <si>
    <t>Opći prihodi i primici</t>
  </si>
  <si>
    <t>31- Vlastiti prihodi</t>
  </si>
  <si>
    <t>413-Prihodi po posebnim propisima</t>
  </si>
  <si>
    <t>Pomoći</t>
  </si>
  <si>
    <t>61-Donacije</t>
  </si>
  <si>
    <t>71-Prihodi od nefinancijske imovine i nadoknade šteta s osnova osiguranja</t>
  </si>
  <si>
    <t>8 Primici od financijske im ovine i zaduživanja</t>
  </si>
  <si>
    <t>EUR</t>
  </si>
  <si>
    <t>11- županija</t>
  </si>
  <si>
    <t>41-HZZO</t>
  </si>
  <si>
    <t>45-Dec. sredstva -Županija</t>
  </si>
  <si>
    <t>51- DRŽAVNI PRORAČUN</t>
  </si>
  <si>
    <t>53-Pomoći od JLP(R)S</t>
  </si>
  <si>
    <t>57-pomoći od HZMO-a, HZZ-a i HZZO-a</t>
  </si>
  <si>
    <t>PRIHODI I RASHODI TEKUĆE GODINE</t>
  </si>
  <si>
    <t>Prihodi poslovanja</t>
  </si>
  <si>
    <t>Prihodi od prodaje nefinancijske imovine</t>
  </si>
  <si>
    <t>Rashod poslovanja</t>
  </si>
  <si>
    <t>Rashod za nabavu nefinancijske imovine</t>
  </si>
  <si>
    <t>RAZLIKA: Višak/manjak</t>
  </si>
  <si>
    <t>RAČUN ZADUŽIVANJA</t>
  </si>
  <si>
    <t>Primici od financijske imovine i zaduživanja</t>
  </si>
  <si>
    <t>Izdaci za financijsku imovinu i otplate zajmova</t>
  </si>
  <si>
    <t>Neto financiranje</t>
  </si>
  <si>
    <t>RASPOLOŽIVA SREDSTVA IZ PREDHODNIH GODINA</t>
  </si>
  <si>
    <t>UKUPAN DONOS VIŠKA/MANJKA IZ PRETHODNIH GODINA</t>
  </si>
  <si>
    <t>VIŠAK/MANJAK IZ PRETHODNIH GODINA KOJI ĆE SE POKRITI</t>
  </si>
  <si>
    <t>RAZLIKA (MANJAK KOJI SE PRENOSI U IDUĆU GODINU)</t>
  </si>
  <si>
    <t>RAZLIKA VIŠAK/MANJAK + NETO FINANCIRANJE + VIŠAK/MANJAK IZ PRETHODNIH GODINA KOJI ĆE SE POKRITI</t>
  </si>
  <si>
    <t>UKUPNI PRIHODI</t>
  </si>
  <si>
    <t>6</t>
  </si>
  <si>
    <t>POMOĆI IZ INOZEMSTVA I OD SUBJEKATA UNUTAR OPĆEG PRORAČUNA</t>
  </si>
  <si>
    <t>634</t>
  </si>
  <si>
    <t>Pomoći od izvanproračunskih korisnika</t>
  </si>
  <si>
    <t>6341</t>
  </si>
  <si>
    <t xml:space="preserve">Tekuće pomoći od izvanproračunskih korisnika 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</si>
  <si>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</si>
  <si>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</si>
  <si>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</si>
  <si>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</si>
  <si>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</si>
  <si>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</si>
  <si>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</si>
  <si>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</si>
  <si>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</si>
  <si>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</si>
  <si>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</si>
  <si>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</si>
  <si>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641320</t>
  </si>
  <si>
    <t>Kamate na depozite po viðenju</t>
  </si>
  <si>
    <t>Prihodi od upravnih i administrativnih pristojbi, pristojbi po posebnim propisima i naknada</t>
  </si>
  <si>
    <t>Prihod od financijske imovine</t>
  </si>
  <si>
    <t>65</t>
  </si>
  <si>
    <t>652</t>
  </si>
  <si>
    <t>Prihodi po posebnim propisima</t>
  </si>
  <si>
    <t>6526</t>
  </si>
  <si>
    <t xml:space="preserve">Ostali nespomenuti prihodi </t>
  </si>
  <si>
    <t>652641</t>
  </si>
  <si>
    <t>Participacija za SKZ usluge,participacija BO</t>
  </si>
  <si>
    <t>652642</t>
  </si>
  <si>
    <t>Ostala dopunska osiguranja</t>
  </si>
  <si>
    <t>652650</t>
  </si>
  <si>
    <t>Prihod od dopunskog osiguranja-HZZO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</si>
  <si>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</si>
  <si>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</si>
  <si>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</si>
  <si>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</si>
  <si>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</si>
  <si>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</si>
  <si>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</si>
  <si>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</si>
  <si>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661510</t>
  </si>
  <si>
    <t>Prihodi od pruženih zdravst.usluga-ost.</t>
  </si>
  <si>
    <t>661513</t>
  </si>
  <si>
    <t>Prihodi od usluge najma prostora</t>
  </si>
  <si>
    <t>661514</t>
  </si>
  <si>
    <t>Prihod od naplate dežurstava specijalizanata</t>
  </si>
  <si>
    <t>661515</t>
  </si>
  <si>
    <t>Prihodi od naplate toplog obroka</t>
  </si>
  <si>
    <t>661516</t>
  </si>
  <si>
    <t>Prihodi od  NADSTANDARDA-pruženih zdravst.usluga</t>
  </si>
  <si>
    <t>661517</t>
  </si>
  <si>
    <t>Prihodi od COVID19 testiranja-pruženih zdrav.suluga</t>
  </si>
  <si>
    <t>663</t>
  </si>
  <si>
    <t>Donacije od pravnih i fizičkih osoba izvan općeg proračuna</t>
  </si>
  <si>
    <t>6631</t>
  </si>
  <si>
    <t>Tekuće donacije</t>
  </si>
  <si>
    <t xml:space="preserve">Tekuće donacije </t>
  </si>
  <si>
    <t>6632</t>
  </si>
  <si>
    <t>Kapitalne donacije</t>
  </si>
  <si>
    <t xml:space="preserve">Kapitalne donacije 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</si>
  <si>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</si>
  <si>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</si>
  <si>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</si>
  <si>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</si>
  <si>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</si>
  <si>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</si>
  <si>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671110</t>
  </si>
  <si>
    <t>Prihodi za financ.rashoda poslovanja</t>
  </si>
  <si>
    <t>6712</t>
  </si>
  <si>
    <t>Prihodi iz nadležnog proračuna za financiranje rashoda za nabavu nefinancijske imovine</t>
  </si>
  <si>
    <t>671210</t>
  </si>
  <si>
    <t>Prihodi za financiranje rash.nabave nefin.imovine</t>
  </si>
  <si>
    <t>673</t>
  </si>
  <si>
    <t>Prihodi od HZZO-a na temelju ugovornih obveza</t>
  </si>
  <si>
    <t>6731</t>
  </si>
  <si>
    <t>673110</t>
  </si>
  <si>
    <t>673111</t>
  </si>
  <si>
    <t>Prihod od HZZO-a Konvencije</t>
  </si>
  <si>
    <t>673112</t>
  </si>
  <si>
    <t>Prihod od HZZO-a OZR</t>
  </si>
  <si>
    <t>68</t>
  </si>
  <si>
    <t>Kazne, upravne mjere i ostali prihodi</t>
  </si>
  <si>
    <t>683</t>
  </si>
  <si>
    <t>Ostali prihodi</t>
  </si>
  <si>
    <t>6831</t>
  </si>
  <si>
    <t>683111</t>
  </si>
  <si>
    <t>Prihodi od naplate štete</t>
  </si>
  <si>
    <t>683112</t>
  </si>
  <si>
    <t>PRIHOD OD PRODAJE NEFINANCIJSKE IMOVINE</t>
  </si>
  <si>
    <t>Prihod od prodaje građevinskih objekata</t>
  </si>
  <si>
    <t>prihodi od prodaje stanbenih objekata</t>
  </si>
  <si>
    <t>PRIMICI OD FINANCIJSKE IMOVINE I ZADUŽIVANJA</t>
  </si>
  <si>
    <t xml:space="preserve">Primljeni krediti i zajmovi od kreditnih i ostalih financijskih institucija izvan javnog sektora
</t>
  </si>
  <si>
    <t>Odgovorna osoba/RAVNATELJ</t>
  </si>
  <si>
    <t>Marija Eškinja dipl. oec</t>
  </si>
  <si>
    <t>Mate Kutleša dipl.iur</t>
  </si>
  <si>
    <t>040-06</t>
  </si>
  <si>
    <t>Specijalna bolnica za ortopediju Biograd</t>
  </si>
  <si>
    <t>Program</t>
  </si>
  <si>
    <t>2512 Djelatnost ustanova u zdravstvu</t>
  </si>
  <si>
    <t>413-Prihodi za posebne namjene</t>
  </si>
  <si>
    <t>Aktivnost</t>
  </si>
  <si>
    <t>A2512-01 Administracija i upravljanje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</si>
  <si>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</si>
  <si>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</si>
  <si>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</si>
  <si>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</si>
  <si>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</si>
  <si>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</si>
  <si>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</si>
  <si>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</si>
  <si>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312</t>
  </si>
  <si>
    <t>Ostali rashodi za zaposlene</t>
  </si>
  <si>
    <t>3121</t>
  </si>
  <si>
    <t>OSTALI RASHODI ZA ZAPOSLENE</t>
  </si>
  <si>
    <t>313</t>
  </si>
  <si>
    <t>Doprinosi na plaće</t>
  </si>
  <si>
    <t>3132</t>
  </si>
  <si>
    <r>
      <t xml:space="preserve">DOPRINOSI NA PLAĆE </t>
    </r>
    <r>
      <rPr>
        <sz val="9"/>
        <rFont val="Times New Roman"/>
        <family val="1"/>
        <charset val="238"/>
      </rPr>
      <t>(16.5% na bruto)</t>
    </r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</si>
  <si>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</si>
  <si>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</si>
  <si>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</si>
  <si>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</si>
  <si>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</si>
  <si>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</si>
  <si>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</si>
  <si>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</si>
  <si>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</si>
  <si>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 I ODVOJENI ŽIVOT</t>
  </si>
  <si>
    <t>3213</t>
  </si>
  <si>
    <t>STRUČNO USAVRŠAVANJE</t>
  </si>
  <si>
    <t>3214</t>
  </si>
  <si>
    <t>322</t>
  </si>
  <si>
    <t>Rashodi za materijal i energiju</t>
  </si>
  <si>
    <t>3221</t>
  </si>
  <si>
    <t>UREDSKI MATERIJAL I LITERATURA</t>
  </si>
  <si>
    <t>3222</t>
  </si>
  <si>
    <t>MATERIJAL I SIROVINE</t>
  </si>
  <si>
    <t>322210</t>
  </si>
  <si>
    <t>Lijekovi</t>
  </si>
  <si>
    <t>322212</t>
  </si>
  <si>
    <t>Potrošni medicinski materijal</t>
  </si>
  <si>
    <t>322214</t>
  </si>
  <si>
    <t>Medicinski plin</t>
  </si>
  <si>
    <t>322240</t>
  </si>
  <si>
    <t>Hrana</t>
  </si>
  <si>
    <t>322290</t>
  </si>
  <si>
    <t>Ostali potrošni materijal</t>
  </si>
  <si>
    <t>322291</t>
  </si>
  <si>
    <t>Rezervni dijelovi</t>
  </si>
  <si>
    <t>3223</t>
  </si>
  <si>
    <t>ENERGIJA</t>
  </si>
  <si>
    <t>322310</t>
  </si>
  <si>
    <t>Električna energija</t>
  </si>
  <si>
    <t>322330</t>
  </si>
  <si>
    <t>Plin</t>
  </si>
  <si>
    <t>322340</t>
  </si>
  <si>
    <t>Gorivo za auto</t>
  </si>
  <si>
    <t>322390</t>
  </si>
  <si>
    <t>Extra lako lož ulje</t>
  </si>
  <si>
    <t>3224</t>
  </si>
  <si>
    <t>MATERIJAL I DJELOVI ZA TEKUĆE I INV.ODRŽAVANJE</t>
  </si>
  <si>
    <t>3225</t>
  </si>
  <si>
    <t>SITAN INVENTAR I AUTO GUME</t>
  </si>
  <si>
    <t>3227</t>
  </si>
  <si>
    <t>SLUŽBENA, RADNA I ZAŠTITNA OBUĆA I ODJEĆA</t>
  </si>
  <si>
    <t>323</t>
  </si>
  <si>
    <t>Rashodi za usluge</t>
  </si>
  <si>
    <t>3231</t>
  </si>
  <si>
    <t>USLUGE TELEFONA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</si>
  <si>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</si>
  <si>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</si>
  <si>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</si>
  <si>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</si>
  <si>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</si>
  <si>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</si>
  <si>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</si>
  <si>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</si>
  <si>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</si>
  <si>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</si>
  <si>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</si>
  <si>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</si>
  <si>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</si>
  <si>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</si>
  <si>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</si>
  <si>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</si>
  <si>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</si>
  <si>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</si>
  <si>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</si>
  <si>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 OSOBAMA IZVAN RADNOG ODNOSA</t>
  </si>
  <si>
    <t>329</t>
  </si>
  <si>
    <t>Ostali nespomenuti rashodi poslovanja</t>
  </si>
  <si>
    <t>3291</t>
  </si>
  <si>
    <t>NAKNADE ZA PREDSTAVNIČ.RAD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</si>
  <si>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</si>
  <si>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</si>
  <si>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</si>
  <si>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</si>
  <si>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</si>
  <si>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</si>
  <si>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</si>
  <si>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</si>
  <si>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</si>
  <si>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</si>
  <si>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</si>
  <si>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</si>
  <si>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</si>
  <si>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>Financijski rashodi</t>
  </si>
  <si>
    <t>342</t>
  </si>
  <si>
    <t>Kamate za primljene kredite i zajmove</t>
  </si>
  <si>
    <t>3423</t>
  </si>
  <si>
    <t>KAMATE NA PRIMLJENE KREDITE</t>
  </si>
  <si>
    <t>343</t>
  </si>
  <si>
    <t>Ostali financijski rashodi</t>
  </si>
  <si>
    <t>3431</t>
  </si>
  <si>
    <t>USLUGE BANKE I PLATNOG PROMETA</t>
  </si>
  <si>
    <t>3433</t>
  </si>
  <si>
    <t>ZATEZNE KAMATE IZ POSL.ODNOSA</t>
  </si>
  <si>
    <t>38</t>
  </si>
  <si>
    <t>Ostali rashodi</t>
  </si>
  <si>
    <t>381</t>
  </si>
  <si>
    <t>TEKUĆE DONACIJE</t>
  </si>
  <si>
    <t>3811</t>
  </si>
  <si>
    <t>Tekuće donacije u novcu</t>
  </si>
  <si>
    <t>383</t>
  </si>
  <si>
    <t>Kazne, penali i naknade štete</t>
  </si>
  <si>
    <t>3835</t>
  </si>
  <si>
    <t>OSTALE KAZNE</t>
  </si>
  <si>
    <t>K2504-01 Investicijsko ulaganje</t>
  </si>
  <si>
    <t>RASHODI ZA NABAVU NEFINANCIJSKE IMOVINE</t>
  </si>
  <si>
    <t>Rashod za nabavu proizvedene dugotrajne imovine</t>
  </si>
  <si>
    <t>Građevinski objekti</t>
  </si>
  <si>
    <t>Ostali građevinski objekti</t>
  </si>
  <si>
    <t>Postrojenja i oprema</t>
  </si>
  <si>
    <t>Uredska oprema i  namještaj</t>
  </si>
  <si>
    <t>4222</t>
  </si>
  <si>
    <t>Komunikacijska oprema</t>
  </si>
  <si>
    <t>422210</t>
  </si>
  <si>
    <t>Radio i tv.prijemnici</t>
  </si>
  <si>
    <t>422230</t>
  </si>
  <si>
    <t>Telefonska centrala s pripadajuća,inst</t>
  </si>
  <si>
    <t>422290</t>
  </si>
  <si>
    <t>Ost kom.opr sa prip instal</t>
  </si>
  <si>
    <t>4223</t>
  </si>
  <si>
    <t>Oprema za održavanje i zaštitu</t>
  </si>
  <si>
    <t>422310</t>
  </si>
  <si>
    <t>Oprema za grijanje i ventilaciju</t>
  </si>
  <si>
    <t>422320</t>
  </si>
  <si>
    <t>Oprema za održavanje prostorija</t>
  </si>
  <si>
    <t>4224</t>
  </si>
  <si>
    <t>Medicinska oprema</t>
  </si>
  <si>
    <t>Uređaji,strojevi i oprema za ostale namjene</t>
  </si>
  <si>
    <t>422730</t>
  </si>
  <si>
    <t>Oprema za ostale namjene</t>
  </si>
  <si>
    <t>423</t>
  </si>
  <si>
    <t>Prijevozna sredstva</t>
  </si>
  <si>
    <t>službeno vozilo</t>
  </si>
  <si>
    <t>426</t>
  </si>
  <si>
    <t>Nematerijalna proizvedena imovina</t>
  </si>
  <si>
    <t>4262</t>
  </si>
  <si>
    <t>Ulaganja u računalne programe</t>
  </si>
  <si>
    <t>Rashodi za dodatna ulaganja na nefinancijskoj imovini</t>
  </si>
  <si>
    <t>Dodatna ulaganja na građevinskim objektima</t>
  </si>
  <si>
    <t>Dodatna ulaganja na postrojenjima i opremi</t>
  </si>
  <si>
    <t>Dodatna ulaganja za ostalu nefinancijsku imovinu</t>
  </si>
  <si>
    <t>Dodatna ulaganja u računalne programe</t>
  </si>
  <si>
    <t>REBALANS PLANA 2023. GODINE</t>
  </si>
  <si>
    <t>Medicinska i laboratorijska oprema</t>
  </si>
  <si>
    <t>RAZLIKA</t>
  </si>
  <si>
    <t>4231</t>
  </si>
  <si>
    <t>OSTALE NAKNADE TROŠKOVA ZAPOSLENIMA</t>
  </si>
  <si>
    <t>Plaće za prekovremeni rad</t>
  </si>
  <si>
    <t xml:space="preserve">SADRŽAJ </t>
  </si>
  <si>
    <t>SASTAVNI DIO</t>
  </si>
  <si>
    <t xml:space="preserve"> OPIS SASTAVNOG DIJELA</t>
  </si>
  <si>
    <t>Opći dio financijskog plana</t>
  </si>
  <si>
    <t>Sažetak Računa prihoda i rashoda                                                                                                                                                                                                       Sažetak Računa financiranja</t>
  </si>
  <si>
    <t xml:space="preserve">• ukupni prihodi poslovanja i prihodi od prodaje nefinancijske imovine,   ukupni rashodi poslovanja i rashodi za nabavu nefinancijske imovine                    </t>
  </si>
  <si>
    <t>• ukupni primici od financijske imovine i zaduživanja i izdaci za financijsku imovinu i otplate zajmova</t>
  </si>
  <si>
    <t>Račun prihoda i rashoda</t>
  </si>
  <si>
    <t>• ukupni prihodi i rashodi iskazani prema izvorima financiranja i ekonomskoj klasifikaciji na razini skupine</t>
  </si>
  <si>
    <t>• ukupni rashodi iskazani prema funkcijskoj klasifikaciji</t>
  </si>
  <si>
    <t>Račun financiranja</t>
  </si>
  <si>
    <t>• ukupni primici od financijske imovine i zaduživanja i izdaci za financijsku imovinu i otplate instrumenata zaduživanja prema izvorima financiranja i ekonomskoj klasifikaciji na razini skupine</t>
  </si>
  <si>
    <t>Preneseni višak ili preneseni manjak prihoda nad rashodima</t>
  </si>
  <si>
    <t>• ako ukupni prihodi i primici nisu jednaki ukupnim rashodima i izdacima, financijski plan sadrži i preneseni višak ili preneseni manjak prihoda nad rashodima</t>
  </si>
  <si>
    <t>Višegodišnji plan uravnoteženja</t>
  </si>
  <si>
    <t>• ako proračunski korisnici ne mogu preneseni manjak podmiriti do kraja proračunske godine, obvezni su izraditi višegodišnji plan uravnoteženja za razdoblje za koje se financijski plan donosi</t>
  </si>
  <si>
    <t>• ako proračunski korisnici ne mogu preneseni višak, zbog njegove veličine, u cijelosti iskoristiti u jednoj proračunskoj godini, korištenje viška planira se višegodišnjim planom uravnoteženja za razdoblje za koje se financijski plan donosi</t>
  </si>
  <si>
    <t>Posebni dio financijskog plana</t>
  </si>
  <si>
    <t>Plan rashoda i izdataka proračunskih korisnika</t>
  </si>
  <si>
    <t>• rashodi i izdaci iskazani po izvorima financiranja i ekonomskoj klasifikaciji na razini skupine, raspoređeni u programe koji se sastoje od aktivnosti i projekata</t>
  </si>
  <si>
    <t>Obrazloženje financijskog plana</t>
  </si>
  <si>
    <t>Obrazloženje općeg dijela financijskog plana i obrazloženje posebnog dijela financijskog plana</t>
  </si>
  <si>
    <t>• obrazloženje općeg dijela financijskog plana sadrži obrazloženje prihoda i rashoda, primitaka i izdataka te obrazloženje prenesenog manjka odnosno viška financijskog plana                                                                                                                    • obrazloženje posebnog dijela financijskog plana sastoji se od obrazloženja programa koje se daje kroz obrazloženje aktivnosti i projekata zajedno s ciljevima i pokazateljima uspješnosti iz akata strateškog planiranja i godišnjeg plana rada</t>
  </si>
  <si>
    <r>
      <rPr>
        <b/>
        <i/>
        <sz val="11"/>
        <color theme="3" tint="-0.249977111117893"/>
        <rFont val="Calibri"/>
        <family val="2"/>
        <charset val="238"/>
        <scheme val="minor"/>
      </rPr>
      <t>SPECIJALNE BOLNICE ZA ORTOPEDIJU, BIOGRAD NA MORU</t>
    </r>
    <r>
      <rPr>
        <b/>
        <i/>
        <sz val="11"/>
        <color theme="1"/>
        <rFont val="Calibri"/>
        <family val="2"/>
        <charset val="238"/>
        <scheme val="minor"/>
      </rPr>
      <t xml:space="preserve"> ZA 2023. GODINU </t>
    </r>
  </si>
  <si>
    <t>C) PRENESENI VIŠAK ILI PRENESENI MANJAK I VIŠEGODIŠNJI PLAN URAVNOTEŽENJA</t>
  </si>
  <si>
    <t>Plan za 2023.</t>
  </si>
  <si>
    <t>KN</t>
  </si>
  <si>
    <t>UKUPAN DONOS VIŠKA / MANJKA IZ PRETHODNE(IH) GODINE***</t>
  </si>
  <si>
    <t>VIŠAK / MANJAK IZ PRETHODNE(IH) GODINE KOJI ĆE SE RASPOREDITI / POKRITI</t>
  </si>
  <si>
    <t>VIŠAK / MANJAK + NETO FINANCIRANJE</t>
  </si>
  <si>
    <t>I. OPĆI DIO</t>
  </si>
  <si>
    <t>A) SAŽETAK RAČUNA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</si>
  <si>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</si>
  <si>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</si>
  <si>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</si>
  <si>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</si>
  <si>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</si>
  <si>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RAZLIKA - VIŠAK / MANJAK</t>
  </si>
  <si>
    <t>B) SAŽETAK RAČUNA FINANCIRANJA</t>
  </si>
  <si>
    <t>IZDACI ZA FINANCIJSKU IMOVINU I OTPLATE ZAJMOVA</t>
  </si>
  <si>
    <t>NETO FINANCIRANJE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</si>
  <si>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</si>
  <si>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Povećanje/smanjenje</t>
  </si>
  <si>
    <t>Novi plan 2023.</t>
  </si>
  <si>
    <t>PRIHODI/RASHODI TEKUĆA GODINA</t>
  </si>
  <si>
    <t>RAČUN FINANCIRANJA</t>
  </si>
  <si>
    <t>VIŠKOVI/MANJKOVI</t>
  </si>
  <si>
    <t xml:space="preserve">A. RAČUN PRIHODA I RASHODA </t>
  </si>
  <si>
    <t>Razred</t>
  </si>
  <si>
    <t>Skupina</t>
  </si>
  <si>
    <t>Izvor</t>
  </si>
  <si>
    <t>Naziv prihoda</t>
  </si>
  <si>
    <t>Pomoći iz inozemstva i od subjekata unutar općeg proračuna</t>
  </si>
  <si>
    <t>Pomoći od HZMO-a, HZZ-a i HZZO-a</t>
  </si>
  <si>
    <t>Državni proračun - Ministarstvo zdravstva</t>
  </si>
  <si>
    <t>Pomoći od JLP(R)S</t>
  </si>
  <si>
    <t>Prihod od imovine</t>
  </si>
  <si>
    <t>Vlastiti prihodi</t>
  </si>
  <si>
    <t xml:space="preserve">Prihodi po posebnim propisima </t>
  </si>
  <si>
    <t xml:space="preserve"> Prihodi po posebnim propisima</t>
  </si>
  <si>
    <t>Prihodi od prodaje proizvedene robe i pružanja usluga i prihodi od donacija</t>
  </si>
  <si>
    <t>Donacije</t>
  </si>
  <si>
    <t>Dec. sredstva -Županija</t>
  </si>
  <si>
    <t>Prihodi od HZZO-a</t>
  </si>
  <si>
    <t>Opći prihodi i primici - Županija</t>
  </si>
  <si>
    <t>Prihodi od prodaje proizvedene dugotrajne imovine</t>
  </si>
  <si>
    <t>Prihodi od nefinancijske imovine i nadoknade šteta s osnova osiguranja</t>
  </si>
  <si>
    <t>Primljeni krediti i zajmovi od kreditnih i ostalih financijskih institucija izvan javnog sektora</t>
  </si>
  <si>
    <t>RASHODI POSLOVANJA</t>
  </si>
  <si>
    <t>Naziv rashoda</t>
  </si>
  <si>
    <t xml:space="preserve">Državni proračun - Ministarstvo zdravstva </t>
  </si>
  <si>
    <t>'Prihodi od nefinancijske imovine i nadoknade šteta s osnova osiguranja</t>
  </si>
  <si>
    <t xml:space="preserve">Ostali rashodi </t>
  </si>
  <si>
    <t>Rashodi za nabavu nefinancijske imovine</t>
  </si>
  <si>
    <t>Rashodi za nabavu proizvedene dugotrajne imovine</t>
  </si>
  <si>
    <t>Izdaci za otplatu glavnice primljenih kredita i zajmova</t>
  </si>
  <si>
    <t xml:space="preserve">Višak / manjak </t>
  </si>
  <si>
    <t>Višak / manjak prihoda</t>
  </si>
  <si>
    <t>UKUPNI RASHODI</t>
  </si>
  <si>
    <t>Izradila:</t>
  </si>
  <si>
    <t>Ravnatelj:</t>
  </si>
  <si>
    <t>Marija Eškinja dipl.oec.</t>
  </si>
  <si>
    <t>Povećanje/           smanjenje</t>
  </si>
  <si>
    <t>RASHODI PREMA FUNKCIJSKOJ KLASIFIKACIJI</t>
  </si>
  <si>
    <t>BROJČANA OZNAKA I NAZIV</t>
  </si>
  <si>
    <t>07 ZDRAVSTVO</t>
  </si>
  <si>
    <t>0732 Usluge specijalističkih bolnica</t>
  </si>
  <si>
    <t>B. RAČUN FINANCIRANJA</t>
  </si>
  <si>
    <t>Naziv</t>
  </si>
  <si>
    <t>Primici od zaduživanja</t>
  </si>
  <si>
    <t>Namjenski primici od zaduživanja</t>
  </si>
  <si>
    <t>II. POSEBNI DIO</t>
  </si>
  <si>
    <t>Šifra</t>
  </si>
  <si>
    <t xml:space="preserve">Naziv </t>
  </si>
  <si>
    <t>Program: 2512</t>
  </si>
  <si>
    <t>DJELATNOST USTANOVA U ZDRAVSTVU</t>
  </si>
  <si>
    <t>Aktivnost A 2512-01</t>
  </si>
  <si>
    <t>Administracija i upravljanje</t>
  </si>
  <si>
    <t>Izvor financiranja 31</t>
  </si>
  <si>
    <t>Izdaci za otplatu glavnice primlj.kredite</t>
  </si>
  <si>
    <t>Izvor financiranja 41</t>
  </si>
  <si>
    <t>Rezultat poslovanja-manjak</t>
  </si>
  <si>
    <t>Izvor financiranja 413</t>
  </si>
  <si>
    <t>Izvor financiranja 53</t>
  </si>
  <si>
    <t>Izvor financiranja 57</t>
  </si>
  <si>
    <t>Izvor financiranja 61</t>
  </si>
  <si>
    <t>Izvor financiranja 71</t>
  </si>
  <si>
    <t>Aktivnost A 2512-02</t>
  </si>
  <si>
    <t>Investicijsko i tekuće održavanje</t>
  </si>
  <si>
    <t>Izvor financiranja 45</t>
  </si>
  <si>
    <t>'Dec. sredstva -Županija</t>
  </si>
  <si>
    <t>Aktivnost A 2512-04</t>
  </si>
  <si>
    <t>Sanacija-lijekovi i medicinski potrošni materijal</t>
  </si>
  <si>
    <t>Izvor financiranja 51</t>
  </si>
  <si>
    <t>Kapitalni projekt K2512-03</t>
  </si>
  <si>
    <t>Investicijsko ulaganje</t>
  </si>
  <si>
    <t>Izvor financiranja 11</t>
  </si>
  <si>
    <t>'Financijski rashodi</t>
  </si>
  <si>
    <r>
      <t xml:space="preserve">IZVORI FINANCIRANJA (U </t>
    </r>
    <r>
      <rPr>
        <b/>
        <sz val="20"/>
        <rFont val="Calibri"/>
        <family val="2"/>
        <charset val="238"/>
      </rPr>
      <t>€)</t>
    </r>
  </si>
  <si>
    <r>
      <t xml:space="preserve">II. REBALANS </t>
    </r>
    <r>
      <rPr>
        <b/>
        <sz val="16"/>
        <color indexed="8"/>
        <rFont val="Arial"/>
        <family val="2"/>
        <charset val="238"/>
      </rPr>
      <t xml:space="preserve">FINANCIJSKOG PLANA </t>
    </r>
    <r>
      <rPr>
        <b/>
        <sz val="14"/>
        <color indexed="8"/>
        <rFont val="Arial"/>
        <family val="2"/>
        <charset val="238"/>
      </rPr>
      <t xml:space="preserve">
</t>
    </r>
    <r>
      <rPr>
        <b/>
        <i/>
        <sz val="14"/>
        <color theme="3" tint="-0.249977111117893"/>
        <rFont val="Arial"/>
        <family val="2"/>
        <charset val="238"/>
      </rPr>
      <t>SPECIJALNE BOLNICE ZA ORTOPEDIJU, BIOGRAD NA MORU</t>
    </r>
    <r>
      <rPr>
        <b/>
        <i/>
        <sz val="14"/>
        <color indexed="10"/>
        <rFont val="Arial"/>
        <family val="2"/>
        <charset val="238"/>
      </rPr>
      <t xml:space="preserve"> </t>
    </r>
    <r>
      <rPr>
        <b/>
        <sz val="14"/>
        <color indexed="8"/>
        <rFont val="Arial"/>
        <family val="2"/>
        <charset val="238"/>
      </rPr>
      <t xml:space="preserve">ZA 2023. GODINU </t>
    </r>
  </si>
  <si>
    <t xml:space="preserve"> SADRŽAJ II. REBALANSA FINANCIJSKOG PLANA</t>
  </si>
  <si>
    <t>II. IZMJENE I DOPUNE FINANCIJSKOG PLANA SPECIJALNE BOLNICE ZA ORTOPEDIJU, BIOGRAD NA MORU ZA 2023. GODINU</t>
  </si>
  <si>
    <t>II REBALANS PLANA ZA 2023.</t>
  </si>
  <si>
    <t>II. REBALANS PLANA 2023. GODINE</t>
  </si>
  <si>
    <t>IZVRŠENJE OD 1.1.2023 DO 31.10.2023</t>
  </si>
  <si>
    <t xml:space="preserve"> PLAN 2023. GODINE</t>
  </si>
  <si>
    <t>5291 - Tekuće pomoći od HZZO-a</t>
  </si>
  <si>
    <t>Tekuće pomoći od HZZO-a</t>
  </si>
  <si>
    <t>Biograd na Moru 27.11.2023.godine</t>
  </si>
  <si>
    <t>Izvor financiranja 52</t>
  </si>
  <si>
    <t>DRŽAVNI PRORAČUN</t>
  </si>
  <si>
    <t>Biograd na Moru,27.11.2023. godine</t>
  </si>
  <si>
    <t>Ur Broj: 01-693/2023</t>
  </si>
  <si>
    <t>Ur Broj: 01-693-1/2023</t>
  </si>
  <si>
    <t>Ur Broj: 01-693-2/2023</t>
  </si>
  <si>
    <t>Ur Broj: 01-693-3/2023</t>
  </si>
  <si>
    <t>URBROJ: 01-693-4/2023</t>
  </si>
  <si>
    <t>URBROJ: 01-693-5/2023</t>
  </si>
  <si>
    <t xml:space="preserve">II. IZMJENE I DOPUNE FINANCIJSKOG PLANA SPECIJALNE BOLNICE ZA ORTOPEDIJU, BIOGRAD NA MORU ZA 2023. GODINU
ZA 2023. </t>
  </si>
  <si>
    <t xml:space="preserve">II. IZMJENE I DOPUNE FINANCIJSKOG PLANA SPECIJALNE BOLNICE ZA ORTOPEDIJU, BIOGRAD NA MORU ZA 2023. GODINU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</si>
</sst>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00000"/>
    <numFmt numFmtId="165" formatCode="#,##0.000000000"/>
    <numFmt numFmtId="166" formatCode="#,##0.00000"/>
    <numFmt numFmtId="167" formatCode="_(* #,##0.00_);_(* \(#,##0.00\);_(* &quot;-&quot;??_);_(@_)"/>
    <numFmt numFmtId="168" formatCode="_-* #,##0.00_-;\-* #,##0.00_-;_-* &quot;-&quot;??_-;_-@_-"/>
    <numFmt numFmtId="169" formatCode="#,##0\ [$€-1]"/>
    <numFmt numFmtId="170" formatCode="#,##0\ [$€-425]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1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  <font>
      <sz val="1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4"/>
      <color theme="3" tint="-0.249977111117893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3" tint="-0.249977111117893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indexed="8"/>
      <name val="Cambria"/>
      <family val="1"/>
      <charset val="238"/>
      <scheme val="major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D8E4BC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2">
    <xf numFmtId="0" fontId="0" fillId="0" borderId="0"/>
    <xf numFmtId="0" fontId="1" fillId="0" borderId="0"/>
    <xf numFmtId="0" fontId="4" fillId="0" borderId="0"/>
    <xf numFmtId="0" fontId="5" fillId="0" borderId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21" applyNumberFormat="0" applyAlignment="0" applyProtection="0"/>
    <xf numFmtId="0" fontId="19" fillId="25" borderId="22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21" applyNumberFormat="0" applyAlignment="0" applyProtection="0"/>
    <xf numFmtId="0" fontId="26" fillId="0" borderId="26" applyNumberFormat="0" applyFill="0" applyAlignment="0" applyProtection="0"/>
    <xf numFmtId="0" fontId="27" fillId="15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8" fillId="0" borderId="0"/>
    <xf numFmtId="0" fontId="29" fillId="0" borderId="0"/>
    <xf numFmtId="0" fontId="5" fillId="0" borderId="0"/>
    <xf numFmtId="0" fontId="29" fillId="0" borderId="0"/>
    <xf numFmtId="0" fontId="28" fillId="0" borderId="0"/>
    <xf numFmtId="0" fontId="30" fillId="0" borderId="0"/>
    <xf numFmtId="0" fontId="28" fillId="12" borderId="27" applyNumberFormat="0" applyFont="0" applyAlignment="0" applyProtection="0"/>
    <xf numFmtId="0" fontId="5" fillId="0" borderId="0"/>
    <xf numFmtId="0" fontId="31" fillId="24" borderId="28" applyNumberFormat="0" applyAlignment="0" applyProtection="0"/>
    <xf numFmtId="9" fontId="5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74" fillId="0" borderId="0"/>
    <xf numFmtId="0" fontId="75" fillId="0" borderId="0">
      <alignment vertical="top"/>
      <protection locked="0"/>
    </xf>
    <xf numFmtId="0" fontId="76" fillId="0" borderId="0"/>
    <xf numFmtId="0" fontId="77" fillId="0" borderId="0"/>
    <xf numFmtId="0" fontId="74" fillId="0" borderId="0"/>
    <xf numFmtId="0" fontId="78" fillId="0" borderId="0"/>
  </cellStyleXfs>
  <cellXfs count="589">
    <xf numFmtId="0" fontId="0" fillId="0" borderId="0" xfId="0"/>
    <xf numFmtId="0" fontId="3" fillId="0" borderId="0" xfId="1" applyFont="1"/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2" fillId="4" borderId="15" xfId="3" applyFont="1" applyFill="1" applyBorder="1" applyAlignment="1">
      <alignment horizontal="center" vertical="center" wrapText="1"/>
    </xf>
    <xf numFmtId="4" fontId="3" fillId="0" borderId="0" xfId="1" applyNumberFormat="1" applyFont="1"/>
    <xf numFmtId="0" fontId="2" fillId="0" borderId="15" xfId="2" applyFont="1" applyBorder="1" applyAlignment="1">
      <alignment horizontal="center" vertical="center"/>
    </xf>
    <xf numFmtId="0" fontId="2" fillId="0" borderId="15" xfId="2" applyFont="1" applyBorder="1" applyAlignment="1">
      <alignment horizontal="left" vertical="center"/>
    </xf>
    <xf numFmtId="3" fontId="3" fillId="0" borderId="0" xfId="1" applyNumberFormat="1" applyFont="1"/>
    <xf numFmtId="4" fontId="3" fillId="4" borderId="17" xfId="3" applyNumberFormat="1" applyFont="1" applyFill="1" applyBorder="1" applyAlignment="1">
      <alignment horizontal="center" vertical="center" wrapText="1"/>
    </xf>
    <xf numFmtId="3" fontId="3" fillId="4" borderId="17" xfId="3" applyNumberFormat="1" applyFont="1" applyFill="1" applyBorder="1" applyAlignment="1">
      <alignment horizontal="center" vertical="center" wrapText="1"/>
    </xf>
    <xf numFmtId="3" fontId="3" fillId="4" borderId="15" xfId="3" applyNumberFormat="1" applyFont="1" applyFill="1" applyBorder="1" applyAlignment="1">
      <alignment horizontal="center" vertical="center" wrapText="1"/>
    </xf>
    <xf numFmtId="0" fontId="2" fillId="5" borderId="15" xfId="2" applyFont="1" applyFill="1" applyBorder="1" applyAlignment="1">
      <alignment horizontal="center" vertical="center"/>
    </xf>
    <xf numFmtId="4" fontId="3" fillId="5" borderId="15" xfId="3" applyNumberFormat="1" applyFont="1" applyFill="1" applyBorder="1" applyAlignment="1">
      <alignment horizontal="center" vertical="center" wrapText="1"/>
    </xf>
    <xf numFmtId="0" fontId="3" fillId="0" borderId="15" xfId="1" applyFont="1" applyBorder="1"/>
    <xf numFmtId="4" fontId="3" fillId="0" borderId="15" xfId="1" applyNumberFormat="1" applyFont="1" applyBorder="1"/>
    <xf numFmtId="3" fontId="3" fillId="0" borderId="15" xfId="1" applyNumberFormat="1" applyFont="1" applyFill="1" applyBorder="1" applyAlignment="1">
      <alignment horizontal="center"/>
    </xf>
    <xf numFmtId="4" fontId="2" fillId="0" borderId="15" xfId="1" applyNumberFormat="1" applyFont="1" applyBorder="1"/>
    <xf numFmtId="3" fontId="3" fillId="0" borderId="15" xfId="1" applyNumberFormat="1" applyFont="1" applyBorder="1"/>
    <xf numFmtId="0" fontId="3" fillId="0" borderId="15" xfId="1" applyFont="1" applyFill="1" applyBorder="1"/>
    <xf numFmtId="0" fontId="3" fillId="0" borderId="0" xfId="1" applyFont="1" applyAlignment="1">
      <alignment horizontal="right"/>
    </xf>
    <xf numFmtId="4" fontId="3" fillId="5" borderId="17" xfId="3" applyNumberFormat="1" applyFont="1" applyFill="1" applyBorder="1" applyAlignment="1">
      <alignment horizontal="center" vertical="center" wrapText="1"/>
    </xf>
    <xf numFmtId="164" fontId="3" fillId="0" borderId="15" xfId="1" applyNumberFormat="1" applyFont="1" applyBorder="1"/>
    <xf numFmtId="4" fontId="3" fillId="3" borderId="17" xfId="3" applyNumberFormat="1" applyFont="1" applyFill="1" applyBorder="1" applyAlignment="1">
      <alignment horizontal="center" vertical="center" wrapText="1"/>
    </xf>
    <xf numFmtId="4" fontId="3" fillId="3" borderId="15" xfId="3" applyNumberFormat="1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/>
    </xf>
    <xf numFmtId="3" fontId="3" fillId="0" borderId="15" xfId="1" applyNumberFormat="1" applyFont="1" applyFill="1" applyBorder="1"/>
    <xf numFmtId="4" fontId="3" fillId="0" borderId="18" xfId="1" applyNumberFormat="1" applyFont="1" applyBorder="1"/>
    <xf numFmtId="0" fontId="3" fillId="0" borderId="18" xfId="1" applyFont="1" applyBorder="1"/>
    <xf numFmtId="165" fontId="3" fillId="0" borderId="15" xfId="1" applyNumberFormat="1" applyFont="1" applyBorder="1"/>
    <xf numFmtId="165" fontId="3" fillId="0" borderId="14" xfId="1" applyNumberFormat="1" applyFont="1" applyBorder="1"/>
    <xf numFmtId="0" fontId="7" fillId="0" borderId="0" xfId="1" applyFont="1"/>
    <xf numFmtId="4" fontId="3" fillId="0" borderId="19" xfId="1" applyNumberFormat="1" applyFont="1" applyBorder="1"/>
    <xf numFmtId="49" fontId="8" fillId="7" borderId="15" xfId="1" applyNumberFormat="1" applyFont="1" applyFill="1" applyBorder="1" applyAlignment="1">
      <alignment horizontal="right" vertical="center" wrapText="1" indent="4" readingOrder="1"/>
    </xf>
    <xf numFmtId="49" fontId="8" fillId="7" borderId="17" xfId="1" applyNumberFormat="1" applyFont="1" applyFill="1" applyBorder="1" applyAlignment="1">
      <alignment vertical="center" wrapText="1" readingOrder="1"/>
    </xf>
    <xf numFmtId="4" fontId="9" fillId="0" borderId="0" xfId="1" applyNumberFormat="1" applyFont="1"/>
    <xf numFmtId="3" fontId="9" fillId="0" borderId="0" xfId="1" applyNumberFormat="1" applyFont="1"/>
    <xf numFmtId="0" fontId="10" fillId="0" borderId="0" xfId="1" applyFont="1"/>
    <xf numFmtId="0" fontId="11" fillId="8" borderId="15" xfId="1" applyFont="1" applyFill="1" applyBorder="1" applyAlignment="1">
      <alignment horizontal="center" vertical="center"/>
    </xf>
    <xf numFmtId="49" fontId="11" fillId="8" borderId="17" xfId="1" applyNumberFormat="1" applyFont="1" applyFill="1" applyBorder="1" applyAlignment="1">
      <alignment vertical="center" wrapText="1" readingOrder="1"/>
    </xf>
    <xf numFmtId="0" fontId="9" fillId="0" borderId="0" xfId="1" applyFont="1"/>
    <xf numFmtId="49" fontId="11" fillId="9" borderId="15" xfId="1" applyNumberFormat="1" applyFont="1" applyFill="1" applyBorder="1" applyAlignment="1">
      <alignment horizontal="center" vertical="center" wrapText="1" readingOrder="1"/>
    </xf>
    <xf numFmtId="49" fontId="11" fillId="9" borderId="17" xfId="1" applyNumberFormat="1" applyFont="1" applyFill="1" applyBorder="1" applyAlignment="1">
      <alignment horizontal="left" vertical="center" wrapText="1" readingOrder="1"/>
    </xf>
    <xf numFmtId="49" fontId="11" fillId="2" borderId="15" xfId="1" applyNumberFormat="1" applyFont="1" applyFill="1" applyBorder="1" applyAlignment="1">
      <alignment horizontal="center" vertical="center" wrapText="1" readingOrder="1"/>
    </xf>
    <xf numFmtId="49" fontId="11" fillId="2" borderId="17" xfId="1" applyNumberFormat="1" applyFont="1" applyFill="1" applyBorder="1" applyAlignment="1">
      <alignment horizontal="left" vertical="center" wrapText="1" readingOrder="1"/>
    </xf>
    <xf numFmtId="49" fontId="11" fillId="8" borderId="14" xfId="1" applyNumberFormat="1" applyFont="1" applyFill="1" applyBorder="1" applyAlignment="1">
      <alignment horizontal="center" vertical="center" wrapText="1" readingOrder="1"/>
    </xf>
    <xf numFmtId="49" fontId="11" fillId="8" borderId="19" xfId="1" applyNumberFormat="1" applyFont="1" applyFill="1" applyBorder="1" applyAlignment="1">
      <alignment horizontal="left" vertical="center" wrapText="1" readingOrder="1"/>
    </xf>
    <xf numFmtId="49" fontId="11" fillId="2" borderId="15" xfId="1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right" vertical="center" wrapText="1" readingOrder="1"/>
    </xf>
    <xf numFmtId="49" fontId="9" fillId="0" borderId="17" xfId="1" applyNumberFormat="1" applyFont="1" applyBorder="1" applyAlignment="1">
      <alignment horizontal="left" vertical="center" wrapText="1" readingOrder="1"/>
    </xf>
    <xf numFmtId="49" fontId="11" fillId="9" borderId="14" xfId="1" applyNumberFormat="1" applyFont="1" applyFill="1" applyBorder="1" applyAlignment="1">
      <alignment horizontal="center" vertical="center" wrapText="1" readingOrder="1"/>
    </xf>
    <xf numFmtId="49" fontId="11" fillId="9" borderId="19" xfId="1" applyNumberFormat="1" applyFont="1" applyFill="1" applyBorder="1" applyAlignment="1">
      <alignment horizontal="left" vertical="center" wrapText="1" readingOrder="1"/>
    </xf>
    <xf numFmtId="49" fontId="9" fillId="2" borderId="14" xfId="1" applyNumberFormat="1" applyFont="1" applyFill="1" applyBorder="1" applyAlignment="1">
      <alignment horizontal="center" vertical="center" wrapText="1" readingOrder="1"/>
    </xf>
    <xf numFmtId="49" fontId="9" fillId="2" borderId="19" xfId="1" applyNumberFormat="1" applyFont="1" applyFill="1" applyBorder="1" applyAlignment="1">
      <alignment horizontal="left" vertical="center" wrapText="1" readingOrder="1"/>
    </xf>
    <xf numFmtId="49" fontId="11" fillId="2" borderId="14" xfId="1" applyNumberFormat="1" applyFont="1" applyFill="1" applyBorder="1" applyAlignment="1">
      <alignment horizontal="right" vertical="center" wrapText="1" readingOrder="1"/>
    </xf>
    <xf numFmtId="49" fontId="11" fillId="2" borderId="19" xfId="1" applyNumberFormat="1" applyFont="1" applyFill="1" applyBorder="1" applyAlignment="1">
      <alignment horizontal="left" vertical="center" wrapText="1" readingOrder="1"/>
    </xf>
    <xf numFmtId="4" fontId="11" fillId="8" borderId="19" xfId="1" applyNumberFormat="1" applyFont="1" applyFill="1" applyBorder="1" applyAlignment="1">
      <alignment horizontal="right" vertical="center" wrapText="1" readingOrder="1"/>
    </xf>
    <xf numFmtId="4" fontId="11" fillId="9" borderId="17" xfId="1" applyNumberFormat="1" applyFont="1" applyFill="1" applyBorder="1" applyAlignment="1">
      <alignment horizontal="right" vertical="center" wrapText="1" readingOrder="1"/>
    </xf>
    <xf numFmtId="4" fontId="11" fillId="2" borderId="17" xfId="1" applyNumberFormat="1" applyFont="1" applyFill="1" applyBorder="1" applyAlignment="1">
      <alignment horizontal="right" vertical="center" wrapText="1" readingOrder="1"/>
    </xf>
    <xf numFmtId="4" fontId="9" fillId="0" borderId="17" xfId="1" applyNumberFormat="1" applyFont="1" applyBorder="1" applyAlignment="1">
      <alignment horizontal="right" vertical="center" wrapText="1" readingOrder="1"/>
    </xf>
    <xf numFmtId="0" fontId="8" fillId="7" borderId="15" xfId="2" applyFont="1" applyFill="1" applyBorder="1" applyAlignment="1">
      <alignment horizontal="center" vertical="center"/>
    </xf>
    <xf numFmtId="0" fontId="8" fillId="7" borderId="15" xfId="3" applyFont="1" applyFill="1" applyBorder="1" applyAlignment="1">
      <alignment horizontal="left" vertical="center" wrapText="1"/>
    </xf>
    <xf numFmtId="0" fontId="11" fillId="9" borderId="15" xfId="2" applyFont="1" applyFill="1" applyBorder="1" applyAlignment="1">
      <alignment horizontal="center" vertical="center"/>
    </xf>
    <xf numFmtId="0" fontId="11" fillId="9" borderId="15" xfId="3" applyFont="1" applyFill="1" applyBorder="1" applyAlignment="1">
      <alignment horizontal="left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15" xfId="3" applyFont="1" applyBorder="1" applyAlignment="1">
      <alignment horizontal="left" vertical="center" wrapText="1"/>
    </xf>
    <xf numFmtId="0" fontId="11" fillId="9" borderId="15" xfId="3" applyFont="1" applyFill="1" applyBorder="1" applyAlignment="1">
      <alignment horizontal="left" vertical="top" wrapText="1"/>
    </xf>
    <xf numFmtId="0" fontId="9" fillId="0" borderId="15" xfId="3" applyFont="1" applyBorder="1" applyAlignment="1">
      <alignment horizontal="left" vertical="top" wrapText="1"/>
    </xf>
    <xf numFmtId="166" fontId="9" fillId="0" borderId="0" xfId="1" applyNumberFormat="1" applyFont="1"/>
    <xf numFmtId="0" fontId="9" fillId="0" borderId="0" xfId="3" applyFont="1" applyAlignment="1">
      <alignment horizontal="left" vertical="center"/>
    </xf>
    <xf numFmtId="3" fontId="9" fillId="0" borderId="0" xfId="3" applyNumberFormat="1" applyFont="1" applyAlignment="1">
      <alignment vertical="center"/>
    </xf>
    <xf numFmtId="0" fontId="13" fillId="0" borderId="0" xfId="3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15" fillId="0" borderId="0" xfId="1" applyFont="1"/>
    <xf numFmtId="0" fontId="3" fillId="0" borderId="20" xfId="1" applyFont="1" applyBorder="1"/>
    <xf numFmtId="4" fontId="15" fillId="0" borderId="0" xfId="1" applyNumberFormat="1" applyFont="1"/>
    <xf numFmtId="3" fontId="15" fillId="0" borderId="0" xfId="1" applyNumberFormat="1" applyFont="1"/>
    <xf numFmtId="0" fontId="36" fillId="0" borderId="0" xfId="1" applyFont="1" applyAlignment="1">
      <alignment vertical="center"/>
    </xf>
    <xf numFmtId="0" fontId="38" fillId="0" borderId="15" xfId="47" applyFont="1" applyBorder="1" applyAlignment="1">
      <alignment horizontal="center" vertical="center"/>
    </xf>
    <xf numFmtId="0" fontId="39" fillId="0" borderId="15" xfId="47" applyFont="1" applyBorder="1" applyAlignment="1">
      <alignment horizontal="center" vertical="center" wrapText="1"/>
    </xf>
    <xf numFmtId="0" fontId="38" fillId="0" borderId="15" xfId="47" applyFont="1" applyBorder="1" applyAlignment="1">
      <alignment horizontal="center" vertical="center" wrapText="1"/>
    </xf>
    <xf numFmtId="0" fontId="38" fillId="0" borderId="15" xfId="47" applyFont="1" applyBorder="1" applyAlignment="1">
      <alignment horizontal="left" vertical="center"/>
    </xf>
    <xf numFmtId="49" fontId="40" fillId="26" borderId="15" xfId="1" applyNumberFormat="1" applyFont="1" applyFill="1" applyBorder="1" applyAlignment="1">
      <alignment vertical="center" wrapText="1" readingOrder="1"/>
    </xf>
    <xf numFmtId="49" fontId="40" fillId="26" borderId="17" xfId="1" applyNumberFormat="1" applyFont="1" applyFill="1" applyBorder="1" applyAlignment="1">
      <alignment vertical="center" wrapText="1" readingOrder="1"/>
    </xf>
    <xf numFmtId="0" fontId="15" fillId="0" borderId="15" xfId="1" applyFont="1" applyBorder="1" applyAlignment="1">
      <alignment vertical="center"/>
    </xf>
    <xf numFmtId="49" fontId="38" fillId="27" borderId="15" xfId="1" applyNumberFormat="1" applyFont="1" applyFill="1" applyBorder="1" applyAlignment="1">
      <alignment horizontal="center" vertical="center" wrapText="1" readingOrder="1"/>
    </xf>
    <xf numFmtId="49" fontId="38" fillId="27" borderId="17" xfId="1" applyNumberFormat="1" applyFont="1" applyFill="1" applyBorder="1" applyAlignment="1">
      <alignment vertical="center" wrapText="1" readingOrder="1"/>
    </xf>
    <xf numFmtId="49" fontId="38" fillId="9" borderId="15" xfId="1" applyNumberFormat="1" applyFont="1" applyFill="1" applyBorder="1" applyAlignment="1">
      <alignment horizontal="center" wrapText="1" readingOrder="1"/>
    </xf>
    <xf numFmtId="49" fontId="38" fillId="9" borderId="17" xfId="1" applyNumberFormat="1" applyFont="1" applyFill="1" applyBorder="1" applyAlignment="1">
      <alignment vertical="center" wrapText="1" readingOrder="1"/>
    </xf>
    <xf numFmtId="49" fontId="15" fillId="2" borderId="15" xfId="1" applyNumberFormat="1" applyFont="1" applyFill="1" applyBorder="1" applyAlignment="1">
      <alignment horizontal="right" vertical="center" wrapText="1" readingOrder="1"/>
    </xf>
    <xf numFmtId="49" fontId="15" fillId="2" borderId="17" xfId="1" applyNumberFormat="1" applyFont="1" applyFill="1" applyBorder="1" applyAlignment="1">
      <alignment vertical="center" wrapText="1" readingOrder="1"/>
    </xf>
    <xf numFmtId="49" fontId="38" fillId="9" borderId="15" xfId="1" applyNumberFormat="1" applyFont="1" applyFill="1" applyBorder="1" applyAlignment="1">
      <alignment horizontal="center" vertical="center" wrapText="1" readingOrder="1"/>
    </xf>
    <xf numFmtId="49" fontId="15" fillId="28" borderId="15" xfId="1" applyNumberFormat="1" applyFont="1" applyFill="1" applyBorder="1" applyAlignment="1">
      <alignment horizontal="right" vertical="center" wrapText="1" readingOrder="1"/>
    </xf>
    <xf numFmtId="49" fontId="15" fillId="28" borderId="17" xfId="1" applyNumberFormat="1" applyFont="1" applyFill="1" applyBorder="1" applyAlignment="1">
      <alignment vertical="center" wrapText="1" readingOrder="1"/>
    </xf>
    <xf numFmtId="49" fontId="15" fillId="28" borderId="15" xfId="1" applyNumberFormat="1" applyFont="1" applyFill="1" applyBorder="1" applyAlignment="1">
      <alignment horizontal="center" vertical="center" wrapText="1" readingOrder="1"/>
    </xf>
    <xf numFmtId="49" fontId="42" fillId="2" borderId="17" xfId="1" applyNumberFormat="1" applyFont="1" applyFill="1" applyBorder="1" applyAlignment="1">
      <alignment vertical="center" wrapText="1" readingOrder="1"/>
    </xf>
    <xf numFmtId="49" fontId="43" fillId="29" borderId="15" xfId="1" applyNumberFormat="1" applyFont="1" applyFill="1" applyBorder="1" applyAlignment="1">
      <alignment horizontal="center" vertical="center" wrapText="1" readingOrder="1"/>
    </xf>
    <xf numFmtId="49" fontId="43" fillId="29" borderId="17" xfId="1" applyNumberFormat="1" applyFont="1" applyFill="1" applyBorder="1" applyAlignment="1">
      <alignment vertical="center" wrapText="1" readingOrder="1"/>
    </xf>
    <xf numFmtId="49" fontId="38" fillId="2" borderId="15" xfId="1" applyNumberFormat="1" applyFont="1" applyFill="1" applyBorder="1" applyAlignment="1">
      <alignment horizontal="center" vertical="center" wrapText="1" readingOrder="1"/>
    </xf>
    <xf numFmtId="49" fontId="38" fillId="2" borderId="17" xfId="1" applyNumberFormat="1" applyFont="1" applyFill="1" applyBorder="1" applyAlignment="1">
      <alignment vertical="center" wrapText="1" readingOrder="1"/>
    </xf>
    <xf numFmtId="0" fontId="40" fillId="26" borderId="15" xfId="45" applyFont="1" applyFill="1" applyBorder="1" applyAlignment="1">
      <alignment horizontal="center" vertical="center"/>
    </xf>
    <xf numFmtId="0" fontId="40" fillId="26" borderId="17" xfId="45" applyFont="1" applyFill="1" applyBorder="1" applyAlignment="1">
      <alignment horizontal="left" vertical="center" wrapText="1"/>
    </xf>
    <xf numFmtId="0" fontId="38" fillId="27" borderId="15" xfId="46" applyFont="1" applyFill="1" applyBorder="1" applyAlignment="1">
      <alignment horizontal="center" vertical="center" wrapText="1"/>
    </xf>
    <xf numFmtId="0" fontId="38" fillId="27" borderId="17" xfId="46" applyFont="1" applyFill="1" applyBorder="1" applyAlignment="1">
      <alignment horizontal="left" vertical="center" wrapText="1"/>
    </xf>
    <xf numFmtId="0" fontId="38" fillId="9" borderId="15" xfId="46" applyFont="1" applyFill="1" applyBorder="1" applyAlignment="1">
      <alignment horizontal="center" vertical="center" wrapText="1"/>
    </xf>
    <xf numFmtId="0" fontId="38" fillId="9" borderId="17" xfId="46" applyFont="1" applyFill="1" applyBorder="1" applyAlignment="1">
      <alignment horizontal="left" vertical="center" wrapText="1"/>
    </xf>
    <xf numFmtId="0" fontId="38" fillId="2" borderId="15" xfId="46" applyFont="1" applyFill="1" applyBorder="1" applyAlignment="1">
      <alignment horizontal="center" vertical="center" wrapText="1"/>
    </xf>
    <xf numFmtId="0" fontId="38" fillId="2" borderId="17" xfId="46" applyFont="1" applyFill="1" applyBorder="1" applyAlignment="1">
      <alignment horizontal="left" vertical="center" wrapText="1"/>
    </xf>
    <xf numFmtId="49" fontId="15" fillId="0" borderId="15" xfId="1" applyNumberFormat="1" applyFont="1" applyBorder="1" applyAlignment="1">
      <alignment horizontal="right" vertical="center" wrapText="1" readingOrder="1"/>
    </xf>
    <xf numFmtId="49" fontId="15" fillId="0" borderId="17" xfId="1" applyNumberFormat="1" applyFont="1" applyBorder="1" applyAlignment="1">
      <alignment vertical="center" readingOrder="1"/>
    </xf>
    <xf numFmtId="49" fontId="38" fillId="2" borderId="17" xfId="1" applyNumberFormat="1" applyFont="1" applyFill="1" applyBorder="1" applyAlignment="1">
      <alignment vertical="center" readingOrder="1"/>
    </xf>
    <xf numFmtId="0" fontId="38" fillId="2" borderId="17" xfId="1" applyFont="1" applyFill="1" applyBorder="1" applyAlignment="1">
      <alignment vertical="center"/>
    </xf>
    <xf numFmtId="3" fontId="15" fillId="0" borderId="17" xfId="1" applyNumberFormat="1" applyFont="1" applyBorder="1" applyAlignment="1">
      <alignment horizontal="left" vertical="center" readingOrder="1"/>
    </xf>
    <xf numFmtId="49" fontId="38" fillId="9" borderId="17" xfId="1" applyNumberFormat="1" applyFont="1" applyFill="1" applyBorder="1" applyAlignment="1">
      <alignment vertical="center" readingOrder="1"/>
    </xf>
    <xf numFmtId="0" fontId="15" fillId="0" borderId="17" xfId="1" applyFont="1" applyBorder="1" applyAlignment="1">
      <alignment vertical="center"/>
    </xf>
    <xf numFmtId="4" fontId="9" fillId="0" borderId="17" xfId="1" applyNumberFormat="1" applyFont="1" applyBorder="1" applyAlignment="1">
      <alignment horizontal="right" vertical="center"/>
    </xf>
    <xf numFmtId="4" fontId="8" fillId="7" borderId="17" xfId="1" applyNumberFormat="1" applyFont="1" applyFill="1" applyBorder="1" applyAlignment="1">
      <alignment horizontal="right" vertical="center" wrapText="1" readingOrder="1"/>
    </xf>
    <xf numFmtId="0" fontId="43" fillId="9" borderId="15" xfId="46" applyFont="1" applyFill="1" applyBorder="1" applyAlignment="1">
      <alignment horizontal="center" vertical="center" wrapText="1"/>
    </xf>
    <xf numFmtId="0" fontId="43" fillId="9" borderId="17" xfId="46" applyFont="1" applyFill="1" applyBorder="1" applyAlignment="1">
      <alignment horizontal="left" vertical="center" wrapText="1"/>
    </xf>
    <xf numFmtId="0" fontId="15" fillId="2" borderId="15" xfId="46" applyFont="1" applyFill="1" applyBorder="1" applyAlignment="1">
      <alignment horizontal="right" vertical="center" wrapText="1"/>
    </xf>
    <xf numFmtId="49" fontId="15" fillId="0" borderId="15" xfId="1" applyNumberFormat="1" applyFont="1" applyFill="1" applyBorder="1" applyAlignment="1">
      <alignment horizontal="right" vertical="center" wrapText="1" readingOrder="1"/>
    </xf>
    <xf numFmtId="0" fontId="38" fillId="0" borderId="15" xfId="47" applyFont="1" applyBorder="1" applyAlignment="1">
      <alignment horizontal="left" vertical="center" wrapText="1"/>
    </xf>
    <xf numFmtId="3" fontId="0" fillId="0" borderId="0" xfId="0" applyNumberFormat="1"/>
    <xf numFmtId="3" fontId="44" fillId="0" borderId="0" xfId="0" applyNumberFormat="1" applyFont="1"/>
    <xf numFmtId="0" fontId="0" fillId="0" borderId="15" xfId="0" applyBorder="1"/>
    <xf numFmtId="4" fontId="44" fillId="0" borderId="15" xfId="0" applyNumberFormat="1" applyFont="1" applyBorder="1" applyAlignment="1">
      <alignment horizontal="right" vertical="center"/>
    </xf>
    <xf numFmtId="49" fontId="38" fillId="2" borderId="1" xfId="1" applyNumberFormat="1" applyFont="1" applyFill="1" applyBorder="1" applyAlignment="1">
      <alignment horizontal="right" vertical="center" wrapText="1" readingOrder="1"/>
    </xf>
    <xf numFmtId="49" fontId="38" fillId="2" borderId="2" xfId="1" applyNumberFormat="1" applyFont="1" applyFill="1" applyBorder="1" applyAlignment="1">
      <alignment vertical="center" wrapText="1" readingOrder="1"/>
    </xf>
    <xf numFmtId="0" fontId="0" fillId="0" borderId="0" xfId="0" applyBorder="1"/>
    <xf numFmtId="0" fontId="0" fillId="0" borderId="30" xfId="0" applyBorder="1"/>
    <xf numFmtId="4" fontId="0" fillId="0" borderId="15" xfId="0" applyNumberFormat="1" applyBorder="1"/>
    <xf numFmtId="4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46" fillId="27" borderId="15" xfId="46" applyFont="1" applyFill="1" applyBorder="1" applyAlignment="1">
      <alignment horizontal="center" vertical="center" wrapText="1"/>
    </xf>
    <xf numFmtId="4" fontId="0" fillId="27" borderId="15" xfId="0" applyNumberFormat="1" applyFill="1" applyBorder="1" applyAlignment="1">
      <alignment horizontal="right" vertical="center"/>
    </xf>
    <xf numFmtId="0" fontId="0" fillId="2" borderId="15" xfId="0" applyFill="1" applyBorder="1"/>
    <xf numFmtId="4" fontId="0" fillId="2" borderId="15" xfId="0" applyNumberFormat="1" applyFill="1" applyBorder="1" applyAlignment="1">
      <alignment horizontal="right" vertical="center"/>
    </xf>
    <xf numFmtId="0" fontId="0" fillId="9" borderId="15" xfId="0" applyFill="1" applyBorder="1"/>
    <xf numFmtId="4" fontId="0" fillId="9" borderId="15" xfId="0" applyNumberFormat="1" applyFill="1" applyBorder="1" applyAlignment="1">
      <alignment horizontal="right" vertical="center"/>
    </xf>
    <xf numFmtId="4" fontId="6" fillId="9" borderId="15" xfId="0" applyNumberFormat="1" applyFont="1" applyFill="1" applyBorder="1" applyAlignment="1">
      <alignment horizontal="right" vertical="center"/>
    </xf>
    <xf numFmtId="0" fontId="7" fillId="2" borderId="15" xfId="46" applyFont="1" applyFill="1" applyBorder="1" applyAlignment="1">
      <alignment horizontal="right" vertical="center" wrapText="1"/>
    </xf>
    <xf numFmtId="49" fontId="7" fillId="2" borderId="15" xfId="1" applyNumberFormat="1" applyFont="1" applyFill="1" applyBorder="1" applyAlignment="1">
      <alignment horizontal="right" vertical="center" wrapText="1" readingOrder="1"/>
    </xf>
    <xf numFmtId="49" fontId="7" fillId="0" borderId="15" xfId="1" applyNumberFormat="1" applyFont="1" applyBorder="1" applyAlignment="1">
      <alignment horizontal="right" vertical="center" wrapText="1" readingOrder="1"/>
    </xf>
    <xf numFmtId="49" fontId="47" fillId="0" borderId="17" xfId="1" applyNumberFormat="1" applyFont="1" applyFill="1" applyBorder="1" applyAlignment="1">
      <alignment vertical="center" readingOrder="1"/>
    </xf>
    <xf numFmtId="3" fontId="6" fillId="9" borderId="15" xfId="0" applyNumberFormat="1" applyFont="1" applyFill="1" applyBorder="1" applyAlignment="1">
      <alignment horizontal="right" vertical="center"/>
    </xf>
    <xf numFmtId="4" fontId="0" fillId="2" borderId="15" xfId="0" applyNumberFormat="1" applyFill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4" fontId="0" fillId="2" borderId="15" xfId="0" applyNumberFormat="1" applyFill="1" applyBorder="1"/>
    <xf numFmtId="4" fontId="6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4" fontId="0" fillId="0" borderId="0" xfId="0" applyNumberFormat="1"/>
    <xf numFmtId="4" fontId="6" fillId="27" borderId="15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0" fillId="9" borderId="15" xfId="0" applyNumberFormat="1" applyFill="1" applyBorder="1" applyAlignment="1">
      <alignment vertical="center"/>
    </xf>
    <xf numFmtId="0" fontId="11" fillId="0" borderId="0" xfId="1" applyFont="1"/>
    <xf numFmtId="4" fontId="8" fillId="26" borderId="15" xfId="0" applyNumberFormat="1" applyFont="1" applyFill="1" applyBorder="1" applyAlignment="1">
      <alignment vertical="center"/>
    </xf>
    <xf numFmtId="0" fontId="38" fillId="2" borderId="15" xfId="47" applyFont="1" applyFill="1" applyBorder="1" applyAlignment="1">
      <alignment horizontal="left" vertical="center"/>
    </xf>
    <xf numFmtId="0" fontId="38" fillId="2" borderId="17" xfId="47" applyFont="1" applyFill="1" applyBorder="1" applyAlignment="1">
      <alignment horizontal="left" vertical="center" wrapText="1"/>
    </xf>
    <xf numFmtId="49" fontId="15" fillId="2" borderId="17" xfId="1" applyNumberFormat="1" applyFont="1" applyFill="1" applyBorder="1" applyAlignment="1">
      <alignment horizontal="left" vertical="center" wrapText="1" readingOrder="1"/>
    </xf>
    <xf numFmtId="4" fontId="44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/>
    <xf numFmtId="3" fontId="44" fillId="2" borderId="15" xfId="0" applyNumberFormat="1" applyFont="1" applyFill="1" applyBorder="1" applyAlignment="1">
      <alignment horizontal="right" vertical="center"/>
    </xf>
    <xf numFmtId="4" fontId="45" fillId="9" borderId="15" xfId="0" applyNumberFormat="1" applyFont="1" applyFill="1" applyBorder="1" applyAlignment="1">
      <alignment horizontal="right" vertical="center"/>
    </xf>
    <xf numFmtId="3" fontId="44" fillId="9" borderId="15" xfId="0" applyNumberFormat="1" applyFont="1" applyFill="1" applyBorder="1" applyAlignment="1">
      <alignment horizontal="right" vertical="center"/>
    </xf>
    <xf numFmtId="3" fontId="45" fillId="27" borderId="15" xfId="0" applyNumberFormat="1" applyFont="1" applyFill="1" applyBorder="1" applyAlignment="1">
      <alignment horizontal="right" vertical="center"/>
    </xf>
    <xf numFmtId="4" fontId="45" fillId="27" borderId="15" xfId="0" applyNumberFormat="1" applyFont="1" applyFill="1" applyBorder="1" applyAlignment="1">
      <alignment horizontal="right" vertical="center"/>
    </xf>
    <xf numFmtId="4" fontId="44" fillId="2" borderId="15" xfId="0" applyNumberFormat="1" applyFont="1" applyFill="1" applyBorder="1" applyAlignment="1">
      <alignment horizontal="right" vertical="center"/>
    </xf>
    <xf numFmtId="3" fontId="45" fillId="9" borderId="15" xfId="0" applyNumberFormat="1" applyFont="1" applyFill="1" applyBorder="1" applyAlignment="1">
      <alignment horizontal="right" vertical="center"/>
    </xf>
    <xf numFmtId="4" fontId="40" fillId="26" borderId="15" xfId="0" applyNumberFormat="1" applyFont="1" applyFill="1" applyBorder="1" applyAlignment="1">
      <alignment horizontal="right" vertical="center"/>
    </xf>
    <xf numFmtId="0" fontId="44" fillId="2" borderId="15" xfId="0" applyFont="1" applyFill="1" applyBorder="1" applyAlignment="1">
      <alignment horizontal="right" vertical="center"/>
    </xf>
    <xf numFmtId="0" fontId="44" fillId="2" borderId="15" xfId="0" applyFont="1" applyFill="1" applyBorder="1"/>
    <xf numFmtId="0" fontId="0" fillId="0" borderId="15" xfId="0" applyBorder="1" applyAlignment="1"/>
    <xf numFmtId="4" fontId="2" fillId="0" borderId="15" xfId="3" applyNumberFormat="1" applyFont="1" applyFill="1" applyBorder="1" applyAlignment="1">
      <alignment horizontal="center" vertical="center" wrapText="1"/>
    </xf>
    <xf numFmtId="4" fontId="2" fillId="0" borderId="15" xfId="3" applyNumberFormat="1" applyFont="1" applyBorder="1" applyAlignment="1">
      <alignment horizontal="center" vertical="center" wrapText="1"/>
    </xf>
    <xf numFmtId="0" fontId="1" fillId="0" borderId="0" xfId="1"/>
    <xf numFmtId="0" fontId="6" fillId="9" borderId="15" xfId="1" applyFont="1" applyFill="1" applyBorder="1" applyAlignment="1">
      <alignment horizontal="center"/>
    </xf>
    <xf numFmtId="0" fontId="1" fillId="0" borderId="15" xfId="1" applyBorder="1" applyAlignment="1">
      <alignment horizontal="left" vertical="center"/>
    </xf>
    <xf numFmtId="0" fontId="1" fillId="0" borderId="15" xfId="1" applyBorder="1" applyAlignment="1">
      <alignment horizontal="left" vertical="center" wrapText="1"/>
    </xf>
    <xf numFmtId="0" fontId="6" fillId="2" borderId="15" xfId="1" applyFont="1" applyFill="1" applyBorder="1" applyAlignment="1">
      <alignment vertical="center" wrapText="1"/>
    </xf>
    <xf numFmtId="0" fontId="6" fillId="2" borderId="15" xfId="1" applyFont="1" applyFill="1" applyBorder="1" applyAlignment="1">
      <alignment horizontal="left" vertical="center" wrapText="1"/>
    </xf>
    <xf numFmtId="10" fontId="1" fillId="0" borderId="0" xfId="1" applyNumberFormat="1"/>
    <xf numFmtId="0" fontId="4" fillId="0" borderId="0" xfId="43"/>
    <xf numFmtId="0" fontId="48" fillId="0" borderId="0" xfId="43" applyNumberFormat="1" applyFont="1" applyFill="1" applyBorder="1" applyAlignment="1" applyProtection="1">
      <alignment horizontal="center" vertical="center" wrapText="1"/>
    </xf>
    <xf numFmtId="0" fontId="30" fillId="0" borderId="0" xfId="43" applyNumberFormat="1" applyFont="1" applyFill="1" applyBorder="1" applyAlignment="1" applyProtection="1">
      <alignment vertical="center" wrapText="1"/>
    </xf>
    <xf numFmtId="0" fontId="48" fillId="0" borderId="0" xfId="43" applyNumberFormat="1" applyFont="1" applyFill="1" applyBorder="1" applyAlignment="1" applyProtection="1">
      <alignment horizontal="left" wrapText="1"/>
    </xf>
    <xf numFmtId="0" fontId="56" fillId="0" borderId="0" xfId="43" applyNumberFormat="1" applyFont="1" applyFill="1" applyBorder="1" applyAlignment="1" applyProtection="1">
      <alignment wrapText="1"/>
    </xf>
    <xf numFmtId="0" fontId="48" fillId="0" borderId="20" xfId="43" applyNumberFormat="1" applyFont="1" applyFill="1" applyBorder="1" applyAlignment="1" applyProtection="1">
      <alignment horizontal="center" vertical="center" wrapText="1"/>
    </xf>
    <xf numFmtId="0" fontId="6" fillId="0" borderId="20" xfId="43" applyFont="1" applyBorder="1" applyAlignment="1">
      <alignment horizontal="center" vertical="center"/>
    </xf>
    <xf numFmtId="0" fontId="57" fillId="0" borderId="17" xfId="43" quotePrefix="1" applyFont="1" applyBorder="1" applyAlignment="1">
      <alignment horizontal="left" wrapText="1"/>
    </xf>
    <xf numFmtId="0" fontId="57" fillId="0" borderId="16" xfId="43" quotePrefix="1" applyFont="1" applyBorder="1" applyAlignment="1">
      <alignment horizontal="left" wrapText="1"/>
    </xf>
    <xf numFmtId="0" fontId="57" fillId="0" borderId="16" xfId="43" quotePrefix="1" applyFont="1" applyBorder="1" applyAlignment="1">
      <alignment horizontal="center" wrapText="1"/>
    </xf>
    <xf numFmtId="0" fontId="57" fillId="0" borderId="16" xfId="43" quotePrefix="1" applyNumberFormat="1" applyFont="1" applyFill="1" applyBorder="1" applyAlignment="1" applyProtection="1">
      <alignment horizontal="left"/>
    </xf>
    <xf numFmtId="0" fontId="57" fillId="5" borderId="17" xfId="43" applyNumberFormat="1" applyFont="1" applyFill="1" applyBorder="1" applyAlignment="1" applyProtection="1">
      <alignment horizontal="center" vertical="center" wrapText="1"/>
    </xf>
    <xf numFmtId="0" fontId="57" fillId="5" borderId="18" xfId="43" applyNumberFormat="1" applyFont="1" applyFill="1" applyBorder="1" applyAlignment="1" applyProtection="1">
      <alignment horizontal="center" vertical="center" wrapText="1"/>
    </xf>
    <xf numFmtId="0" fontId="57" fillId="5" borderId="15" xfId="43" applyNumberFormat="1" applyFont="1" applyFill="1" applyBorder="1" applyAlignment="1" applyProtection="1">
      <alignment horizontal="center" vertical="center" wrapText="1"/>
    </xf>
    <xf numFmtId="3" fontId="4" fillId="0" borderId="0" xfId="43" applyNumberFormat="1"/>
    <xf numFmtId="4" fontId="4" fillId="0" borderId="0" xfId="43" applyNumberFormat="1"/>
    <xf numFmtId="0" fontId="58" fillId="30" borderId="17" xfId="43" applyFont="1" applyFill="1" applyBorder="1" applyAlignment="1">
      <alignment horizontal="left" vertical="center"/>
    </xf>
    <xf numFmtId="0" fontId="5" fillId="30" borderId="16" xfId="43" applyNumberFormat="1" applyFont="1" applyFill="1" applyBorder="1" applyAlignment="1" applyProtection="1">
      <alignment vertical="center"/>
    </xf>
    <xf numFmtId="0" fontId="56" fillId="0" borderId="0" xfId="43" applyNumberFormat="1" applyFont="1" applyFill="1" applyBorder="1" applyAlignment="1" applyProtection="1">
      <alignment horizontal="center" vertical="center" wrapText="1"/>
    </xf>
    <xf numFmtId="0" fontId="30" fillId="0" borderId="0" xfId="43" applyNumberFormat="1" applyFont="1" applyFill="1" applyBorder="1" applyAlignment="1" applyProtection="1"/>
    <xf numFmtId="0" fontId="48" fillId="0" borderId="0" xfId="43" quotePrefix="1" applyNumberFormat="1" applyFont="1" applyFill="1" applyBorder="1" applyAlignment="1" applyProtection="1">
      <alignment horizontal="center" vertical="center" wrapText="1"/>
    </xf>
    <xf numFmtId="3" fontId="57" fillId="0" borderId="15" xfId="43" applyNumberFormat="1" applyFont="1" applyBorder="1" applyAlignment="1">
      <alignment horizontal="center"/>
    </xf>
    <xf numFmtId="0" fontId="59" fillId="0" borderId="0" xfId="43" quotePrefix="1" applyNumberFormat="1" applyFont="1" applyFill="1" applyBorder="1" applyAlignment="1" applyProtection="1">
      <alignment horizontal="left" wrapText="1"/>
    </xf>
    <xf numFmtId="0" fontId="60" fillId="0" borderId="0" xfId="43" applyNumberFormat="1" applyFont="1" applyFill="1" applyBorder="1" applyAlignment="1" applyProtection="1">
      <alignment wrapText="1"/>
    </xf>
    <xf numFmtId="3" fontId="55" fillId="0" borderId="0" xfId="43" applyNumberFormat="1" applyFont="1" applyBorder="1" applyAlignment="1">
      <alignment horizontal="right"/>
    </xf>
    <xf numFmtId="0" fontId="61" fillId="0" borderId="0" xfId="43" applyNumberFormat="1" applyFont="1" applyFill="1" applyBorder="1" applyAlignment="1" applyProtection="1">
      <alignment wrapText="1"/>
    </xf>
    <xf numFmtId="0" fontId="57" fillId="5" borderId="17" xfId="43" applyNumberFormat="1" applyFont="1" applyFill="1" applyBorder="1" applyAlignment="1" applyProtection="1">
      <alignment vertical="center"/>
    </xf>
    <xf numFmtId="0" fontId="57" fillId="5" borderId="17" xfId="43" applyNumberFormat="1" applyFont="1" applyFill="1" applyBorder="1" applyAlignment="1" applyProtection="1">
      <alignment vertical="center" wrapText="1"/>
    </xf>
    <xf numFmtId="0" fontId="57" fillId="5" borderId="15" xfId="43" applyNumberFormat="1" applyFont="1" applyFill="1" applyBorder="1" applyAlignment="1" applyProtection="1">
      <alignment vertical="center" wrapText="1"/>
    </xf>
    <xf numFmtId="0" fontId="55" fillId="0" borderId="0" xfId="43" applyNumberFormat="1" applyFont="1" applyFill="1" applyBorder="1" applyAlignment="1" applyProtection="1">
      <alignment vertical="center" wrapText="1"/>
    </xf>
    <xf numFmtId="0" fontId="57" fillId="5" borderId="17" xfId="43" applyNumberFormat="1" applyFont="1" applyFill="1" applyBorder="1" applyAlignment="1" applyProtection="1">
      <alignment horizontal="center" vertical="center"/>
    </xf>
    <xf numFmtId="3" fontId="57" fillId="30" borderId="15" xfId="43" applyNumberFormat="1" applyFont="1" applyFill="1" applyBorder="1" applyAlignment="1">
      <alignment horizontal="center"/>
    </xf>
    <xf numFmtId="3" fontId="57" fillId="0" borderId="15" xfId="43" applyNumberFormat="1" applyFont="1" applyFill="1" applyBorder="1" applyAlignment="1">
      <alignment horizontal="center"/>
    </xf>
    <xf numFmtId="3" fontId="57" fillId="0" borderId="15" xfId="43" applyNumberFormat="1" applyFont="1" applyBorder="1" applyAlignment="1">
      <alignment horizontal="center" vertical="center"/>
    </xf>
    <xf numFmtId="3" fontId="57" fillId="0" borderId="17" xfId="43" applyNumberFormat="1" applyFont="1" applyBorder="1" applyAlignment="1">
      <alignment horizontal="center" vertical="center"/>
    </xf>
    <xf numFmtId="3" fontId="57" fillId="30" borderId="15" xfId="43" applyNumberFormat="1" applyFont="1" applyFill="1" applyBorder="1" applyAlignment="1">
      <alignment horizontal="center" vertical="center"/>
    </xf>
    <xf numFmtId="3" fontId="57" fillId="9" borderId="17" xfId="43" quotePrefix="1" applyNumberFormat="1" applyFont="1" applyFill="1" applyBorder="1" applyAlignment="1">
      <alignment horizontal="center" vertical="center"/>
    </xf>
    <xf numFmtId="3" fontId="57" fillId="9" borderId="15" xfId="43" quotePrefix="1" applyNumberFormat="1" applyFont="1" applyFill="1" applyBorder="1" applyAlignment="1">
      <alignment horizontal="center" vertical="center"/>
    </xf>
    <xf numFmtId="3" fontId="57" fillId="30" borderId="17" xfId="43" quotePrefix="1" applyNumberFormat="1" applyFont="1" applyFill="1" applyBorder="1" applyAlignment="1">
      <alignment horizontal="center" vertical="center"/>
    </xf>
    <xf numFmtId="3" fontId="57" fillId="30" borderId="15" xfId="43" quotePrefix="1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4" fontId="48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vertical="center" wrapText="1"/>
    </xf>
    <xf numFmtId="0" fontId="57" fillId="9" borderId="15" xfId="0" applyNumberFormat="1" applyFont="1" applyFill="1" applyBorder="1" applyAlignment="1" applyProtection="1">
      <alignment horizontal="center" vertical="center" wrapText="1"/>
    </xf>
    <xf numFmtId="0" fontId="57" fillId="9" borderId="18" xfId="0" applyNumberFormat="1" applyFont="1" applyFill="1" applyBorder="1" applyAlignment="1" applyProtection="1">
      <alignment horizontal="center" vertical="center" wrapText="1"/>
    </xf>
    <xf numFmtId="0" fontId="58" fillId="5" borderId="15" xfId="0" applyNumberFormat="1" applyFont="1" applyFill="1" applyBorder="1" applyAlignment="1" applyProtection="1">
      <alignment horizontal="left" vertical="center" wrapText="1"/>
    </xf>
    <xf numFmtId="4" fontId="57" fillId="5" borderId="15" xfId="0" applyNumberFormat="1" applyFont="1" applyFill="1" applyBorder="1" applyAlignment="1">
      <alignment horizontal="right" vertical="center"/>
    </xf>
    <xf numFmtId="3" fontId="57" fillId="5" borderId="15" xfId="0" applyNumberFormat="1" applyFont="1" applyFill="1" applyBorder="1" applyAlignment="1">
      <alignment horizontal="right" vertical="center"/>
    </xf>
    <xf numFmtId="0" fontId="58" fillId="2" borderId="15" xfId="0" applyNumberFormat="1" applyFont="1" applyFill="1" applyBorder="1" applyAlignment="1" applyProtection="1">
      <alignment horizontal="left" vertical="center" wrapText="1"/>
    </xf>
    <xf numFmtId="0" fontId="5" fillId="2" borderId="15" xfId="0" applyNumberFormat="1" applyFont="1" applyFill="1" applyBorder="1" applyAlignment="1" applyProtection="1">
      <alignment horizontal="left" vertical="center" wrapText="1"/>
    </xf>
    <xf numFmtId="4" fontId="30" fillId="2" borderId="15" xfId="0" applyNumberFormat="1" applyFont="1" applyFill="1" applyBorder="1" applyAlignment="1">
      <alignment horizontal="right" vertical="center"/>
    </xf>
    <xf numFmtId="3" fontId="30" fillId="2" borderId="15" xfId="0" applyNumberFormat="1" applyFont="1" applyFill="1" applyBorder="1" applyAlignment="1">
      <alignment horizontal="right" vertical="center"/>
    </xf>
    <xf numFmtId="0" fontId="63" fillId="5" borderId="15" xfId="0" quotePrefix="1" applyFont="1" applyFill="1" applyBorder="1" applyAlignment="1">
      <alignment horizontal="left" vertical="center"/>
    </xf>
    <xf numFmtId="3" fontId="64" fillId="5" borderId="15" xfId="0" applyNumberFormat="1" applyFont="1" applyFill="1" applyBorder="1" applyAlignment="1">
      <alignment horizontal="right" vertical="center"/>
    </xf>
    <xf numFmtId="0" fontId="63" fillId="5" borderId="15" xfId="0" quotePrefix="1" applyFont="1" applyFill="1" applyBorder="1" applyAlignment="1">
      <alignment horizontal="left" vertical="center" wrapText="1"/>
    </xf>
    <xf numFmtId="3" fontId="63" fillId="5" borderId="15" xfId="0" applyNumberFormat="1" applyFont="1" applyFill="1" applyBorder="1" applyAlignment="1">
      <alignment horizontal="right" vertical="center"/>
    </xf>
    <xf numFmtId="0" fontId="5" fillId="2" borderId="15" xfId="0" quotePrefix="1" applyFont="1" applyFill="1" applyBorder="1" applyAlignment="1">
      <alignment horizontal="left" vertical="center"/>
    </xf>
    <xf numFmtId="0" fontId="63" fillId="5" borderId="15" xfId="0" applyNumberFormat="1" applyFont="1" applyFill="1" applyBorder="1" applyAlignment="1" applyProtection="1">
      <alignment horizontal="left" vertical="center" wrapText="1"/>
    </xf>
    <xf numFmtId="0" fontId="63" fillId="0" borderId="15" xfId="0" applyNumberFormat="1" applyFont="1" applyFill="1" applyBorder="1" applyAlignment="1" applyProtection="1">
      <alignment horizontal="left" vertical="center" wrapText="1"/>
    </xf>
    <xf numFmtId="0" fontId="63" fillId="2" borderId="15" xfId="0" quotePrefix="1" applyFont="1" applyFill="1" applyBorder="1" applyAlignment="1">
      <alignment horizontal="left" vertical="center"/>
    </xf>
    <xf numFmtId="0" fontId="63" fillId="0" borderId="15" xfId="0" quotePrefix="1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15" xfId="0" applyNumberFormat="1" applyFont="1" applyFill="1" applyBorder="1" applyAlignment="1" applyProtection="1">
      <alignment horizontal="left" vertical="center"/>
    </xf>
    <xf numFmtId="0" fontId="58" fillId="0" borderId="15" xfId="0" applyNumberFormat="1" applyFont="1" applyFill="1" applyBorder="1" applyAlignment="1" applyProtection="1">
      <alignment vertical="center" wrapText="1"/>
    </xf>
    <xf numFmtId="3" fontId="57" fillId="0" borderId="15" xfId="0" applyNumberFormat="1" applyFont="1" applyFill="1" applyBorder="1" applyAlignment="1">
      <alignment horizontal="right" vertical="center"/>
    </xf>
    <xf numFmtId="0" fontId="5" fillId="5" borderId="15" xfId="0" applyNumberFormat="1" applyFont="1" applyFill="1" applyBorder="1" applyAlignment="1" applyProtection="1">
      <alignment horizontal="left" vertical="center" wrapText="1"/>
    </xf>
    <xf numFmtId="0" fontId="5" fillId="5" borderId="15" xfId="0" applyNumberFormat="1" applyFont="1" applyFill="1" applyBorder="1" applyAlignment="1" applyProtection="1">
      <alignment vertical="center" wrapText="1"/>
    </xf>
    <xf numFmtId="3" fontId="30" fillId="5" borderId="18" xfId="0" applyNumberFormat="1" applyFont="1" applyFill="1" applyBorder="1" applyAlignment="1">
      <alignment horizontal="right" vertical="center"/>
    </xf>
    <xf numFmtId="0" fontId="58" fillId="0" borderId="15" xfId="4" applyFont="1" applyFill="1" applyBorder="1" applyAlignment="1">
      <alignment vertical="center" wrapText="1"/>
    </xf>
    <xf numFmtId="0" fontId="5" fillId="2" borderId="15" xfId="4" applyFont="1" applyFill="1" applyBorder="1" applyAlignment="1">
      <alignment vertical="center"/>
    </xf>
    <xf numFmtId="0" fontId="5" fillId="2" borderId="15" xfId="4" applyFont="1" applyFill="1" applyBorder="1" applyAlignment="1">
      <alignment horizontal="left" vertical="center"/>
    </xf>
    <xf numFmtId="0" fontId="5" fillId="2" borderId="15" xfId="4" applyFont="1" applyFill="1" applyBorder="1" applyAlignment="1">
      <alignment vertical="center" wrapText="1"/>
    </xf>
    <xf numFmtId="0" fontId="58" fillId="0" borderId="19" xfId="4" applyFont="1" applyBorder="1" applyAlignment="1">
      <alignment vertical="center"/>
    </xf>
    <xf numFmtId="0" fontId="58" fillId="5" borderId="31" xfId="4" applyFont="1" applyFill="1" applyBorder="1" applyAlignment="1">
      <alignment horizontal="center" vertical="center"/>
    </xf>
    <xf numFmtId="0" fontId="63" fillId="0" borderId="14" xfId="4" applyFont="1" applyBorder="1" applyAlignment="1">
      <alignment horizontal="left" vertical="center"/>
    </xf>
    <xf numFmtId="0" fontId="63" fillId="0" borderId="14" xfId="4" applyFont="1" applyFill="1" applyBorder="1" applyAlignment="1">
      <alignment vertical="center" wrapText="1"/>
    </xf>
    <xf numFmtId="3" fontId="64" fillId="5" borderId="14" xfId="0" applyNumberFormat="1" applyFont="1" applyFill="1" applyBorder="1" applyAlignment="1">
      <alignment horizontal="right" vertical="center"/>
    </xf>
    <xf numFmtId="170" fontId="66" fillId="5" borderId="15" xfId="0" applyNumberFormat="1" applyFont="1" applyFill="1" applyBorder="1" applyAlignment="1">
      <alignment horizontal="right" vertical="center"/>
    </xf>
    <xf numFmtId="0" fontId="63" fillId="5" borderId="0" xfId="0" applyNumberFormat="1" applyFont="1" applyFill="1" applyBorder="1" applyAlignment="1" applyProtection="1">
      <alignment horizontal="left" vertical="center" wrapText="1"/>
    </xf>
    <xf numFmtId="0" fontId="63" fillId="5" borderId="0" xfId="0" quotePrefix="1" applyFont="1" applyFill="1" applyBorder="1" applyAlignment="1">
      <alignment horizontal="left" vertical="center"/>
    </xf>
    <xf numFmtId="0" fontId="63" fillId="5" borderId="0" xfId="0" quotePrefix="1" applyFont="1" applyFill="1" applyBorder="1" applyAlignment="1">
      <alignment horizontal="left" vertical="center" wrapText="1"/>
    </xf>
    <xf numFmtId="3" fontId="64" fillId="5" borderId="0" xfId="0" applyNumberFormat="1" applyFont="1" applyFill="1" applyBorder="1" applyAlignment="1">
      <alignment horizontal="right" vertical="center"/>
    </xf>
    <xf numFmtId="3" fontId="64" fillId="5" borderId="15" xfId="0" applyNumberFormat="1" applyFont="1" applyFill="1" applyBorder="1" applyAlignment="1">
      <alignment horizontal="right"/>
    </xf>
    <xf numFmtId="3" fontId="64" fillId="0" borderId="15" xfId="0" applyNumberFormat="1" applyFont="1" applyFill="1" applyBorder="1" applyAlignment="1">
      <alignment horizontal="right"/>
    </xf>
    <xf numFmtId="0" fontId="58" fillId="5" borderId="15" xfId="0" applyFont="1" applyFill="1" applyBorder="1" applyAlignment="1">
      <alignment horizontal="left" vertical="center"/>
    </xf>
    <xf numFmtId="0" fontId="58" fillId="5" borderId="15" xfId="0" applyNumberFormat="1" applyFont="1" applyFill="1" applyBorder="1" applyAlignment="1" applyProtection="1">
      <alignment horizontal="left" vertical="center"/>
    </xf>
    <xf numFmtId="0" fontId="58" fillId="5" borderId="15" xfId="0" applyNumberFormat="1" applyFont="1" applyFill="1" applyBorder="1" applyAlignment="1" applyProtection="1">
      <alignment vertical="center" wrapText="1"/>
    </xf>
    <xf numFmtId="0" fontId="5" fillId="2" borderId="15" xfId="0" applyNumberFormat="1" applyFont="1" applyFill="1" applyBorder="1" applyAlignment="1" applyProtection="1">
      <alignment vertical="center" wrapText="1"/>
    </xf>
    <xf numFmtId="3" fontId="63" fillId="5" borderId="15" xfId="0" applyNumberFormat="1" applyFont="1" applyFill="1" applyBorder="1" applyAlignment="1">
      <alignment horizontal="right"/>
    </xf>
    <xf numFmtId="3" fontId="30" fillId="5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65" fillId="0" borderId="15" xfId="0" applyFont="1" applyBorder="1"/>
    <xf numFmtId="0" fontId="58" fillId="5" borderId="15" xfId="0" quotePrefix="1" applyFont="1" applyFill="1" applyBorder="1" applyAlignment="1">
      <alignment horizontal="left" vertical="center"/>
    </xf>
    <xf numFmtId="3" fontId="6" fillId="0" borderId="15" xfId="0" applyNumberFormat="1" applyFont="1" applyBorder="1"/>
    <xf numFmtId="3" fontId="0" fillId="2" borderId="15" xfId="0" applyNumberFormat="1" applyFill="1" applyBorder="1"/>
    <xf numFmtId="3" fontId="65" fillId="0" borderId="15" xfId="0" applyNumberFormat="1" applyFont="1" applyBorder="1"/>
    <xf numFmtId="169" fontId="6" fillId="0" borderId="15" xfId="0" applyNumberFormat="1" applyFont="1" applyBorder="1"/>
    <xf numFmtId="169" fontId="0" fillId="0" borderId="0" xfId="0" applyNumberFormat="1"/>
    <xf numFmtId="0" fontId="0" fillId="0" borderId="20" xfId="0" applyBorder="1"/>
    <xf numFmtId="4" fontId="0" fillId="0" borderId="20" xfId="0" applyNumberFormat="1" applyBorder="1"/>
    <xf numFmtId="0" fontId="0" fillId="0" borderId="0" xfId="0" applyAlignment="1"/>
    <xf numFmtId="0" fontId="67" fillId="0" borderId="0" xfId="0" applyFont="1"/>
    <xf numFmtId="0" fontId="68" fillId="0" borderId="0" xfId="0" applyFont="1"/>
    <xf numFmtId="170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64" fillId="0" borderId="15" xfId="0" applyNumberFormat="1" applyFont="1" applyFill="1" applyBorder="1" applyAlignment="1">
      <alignment horizontal="right"/>
    </xf>
    <xf numFmtId="4" fontId="64" fillId="5" borderId="15" xfId="0" applyNumberFormat="1" applyFont="1" applyFill="1" applyBorder="1" applyAlignment="1">
      <alignment horizontal="right"/>
    </xf>
    <xf numFmtId="49" fontId="58" fillId="5" borderId="15" xfId="0" applyNumberFormat="1" applyFont="1" applyFill="1" applyBorder="1" applyAlignment="1" applyProtection="1">
      <alignment horizontal="left" vertical="center" wrapText="1"/>
    </xf>
    <xf numFmtId="0" fontId="5" fillId="5" borderId="15" xfId="0" quotePrefix="1" applyFont="1" applyFill="1" applyBorder="1" applyAlignment="1">
      <alignment horizontal="left" vertical="center"/>
    </xf>
    <xf numFmtId="4" fontId="0" fillId="0" borderId="0" xfId="0" applyNumberFormat="1" applyAlignment="1"/>
    <xf numFmtId="0" fontId="58" fillId="5" borderId="15" xfId="0" applyNumberFormat="1" applyFont="1" applyFill="1" applyBorder="1" applyAlignment="1" applyProtection="1">
      <alignment horizontal="center" vertical="center" wrapText="1"/>
    </xf>
    <xf numFmtId="0" fontId="5" fillId="5" borderId="15" xfId="0" quotePrefix="1" applyFont="1" applyFill="1" applyBorder="1" applyAlignment="1">
      <alignment horizontal="center" vertical="center"/>
    </xf>
    <xf numFmtId="0" fontId="58" fillId="5" borderId="15" xfId="0" applyFont="1" applyFill="1" applyBorder="1" applyAlignment="1">
      <alignment horizontal="center" vertical="center"/>
    </xf>
    <xf numFmtId="0" fontId="5" fillId="5" borderId="15" xfId="0" applyNumberFormat="1" applyFont="1" applyFill="1" applyBorder="1" applyAlignment="1" applyProtection="1">
      <alignment horizontal="center" vertical="center" wrapText="1"/>
    </xf>
    <xf numFmtId="0" fontId="63" fillId="5" borderId="15" xfId="0" quotePrefix="1" applyFont="1" applyFill="1" applyBorder="1" applyAlignment="1">
      <alignment horizontal="center" vertical="center"/>
    </xf>
    <xf numFmtId="0" fontId="58" fillId="5" borderId="15" xfId="0" applyNumberFormat="1" applyFont="1" applyFill="1" applyBorder="1" applyAlignment="1" applyProtection="1">
      <alignment horizontal="center" vertical="center"/>
    </xf>
    <xf numFmtId="3" fontId="57" fillId="5" borderId="15" xfId="0" applyNumberFormat="1" applyFont="1" applyFill="1" applyBorder="1" applyAlignment="1">
      <alignment horizontal="center"/>
    </xf>
    <xf numFmtId="3" fontId="30" fillId="5" borderId="15" xfId="0" applyNumberFormat="1" applyFont="1" applyFill="1" applyBorder="1" applyAlignment="1">
      <alignment horizontal="center"/>
    </xf>
    <xf numFmtId="3" fontId="30" fillId="5" borderId="18" xfId="0" applyNumberFormat="1" applyFont="1" applyFill="1" applyBorder="1" applyAlignment="1">
      <alignment horizontal="center"/>
    </xf>
    <xf numFmtId="3" fontId="30" fillId="5" borderId="15" xfId="0" applyNumberFormat="1" applyFont="1" applyFill="1" applyBorder="1" applyAlignment="1" applyProtection="1">
      <alignment horizontal="center" wrapText="1"/>
    </xf>
    <xf numFmtId="4" fontId="30" fillId="0" borderId="0" xfId="43" applyNumberFormat="1" applyFont="1" applyFill="1" applyBorder="1" applyAlignment="1" applyProtection="1"/>
    <xf numFmtId="3" fontId="30" fillId="0" borderId="0" xfId="43" applyNumberFormat="1" applyFont="1" applyFill="1" applyBorder="1" applyAlignment="1" applyProtection="1"/>
    <xf numFmtId="3" fontId="55" fillId="0" borderId="0" xfId="43" applyNumberFormat="1" applyFont="1" applyFill="1" applyBorder="1" applyAlignment="1" applyProtection="1">
      <alignment vertical="center" wrapText="1"/>
    </xf>
    <xf numFmtId="3" fontId="0" fillId="0" borderId="15" xfId="0" applyNumberFormat="1" applyBorder="1" applyAlignment="1">
      <alignment vertical="center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/>
    <xf numFmtId="3" fontId="57" fillId="5" borderId="18" xfId="0" applyNumberFormat="1" applyFont="1" applyFill="1" applyBorder="1" applyAlignment="1">
      <alignment horizontal="right" vertical="center"/>
    </xf>
    <xf numFmtId="0" fontId="57" fillId="9" borderId="3" xfId="0" applyNumberFormat="1" applyFont="1" applyFill="1" applyBorder="1" applyAlignment="1" applyProtection="1">
      <alignment horizontal="left" vertical="center" wrapText="1"/>
    </xf>
    <xf numFmtId="3" fontId="57" fillId="9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0" fillId="0" borderId="31" xfId="0" applyNumberFormat="1" applyFont="1" applyFill="1" applyBorder="1" applyAlignment="1" applyProtection="1">
      <alignment horizontal="left" vertical="center" wrapText="1"/>
    </xf>
    <xf numFmtId="0" fontId="30" fillId="0" borderId="1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57" fillId="9" borderId="33" xfId="0" applyNumberFormat="1" applyFont="1" applyFill="1" applyBorder="1" applyAlignment="1" applyProtection="1">
      <alignment horizontal="left" vertical="center" wrapText="1"/>
    </xf>
    <xf numFmtId="0" fontId="30" fillId="5" borderId="31" xfId="0" applyNumberFormat="1" applyFont="1" applyFill="1" applyBorder="1" applyAlignment="1" applyProtection="1">
      <alignment horizontal="left" vertical="center" wrapText="1"/>
    </xf>
    <xf numFmtId="0" fontId="30" fillId="5" borderId="3" xfId="0" applyNumberFormat="1" applyFont="1" applyFill="1" applyBorder="1" applyAlignment="1" applyProtection="1">
      <alignment horizontal="left" vertical="center" wrapText="1"/>
    </xf>
    <xf numFmtId="0" fontId="30" fillId="5" borderId="18" xfId="0" applyNumberFormat="1" applyFont="1" applyFill="1" applyBorder="1" applyAlignment="1" applyProtection="1">
      <alignment horizontal="left" vertical="center" wrapText="1"/>
    </xf>
    <xf numFmtId="0" fontId="30" fillId="5" borderId="2" xfId="0" applyNumberFormat="1" applyFont="1" applyFill="1" applyBorder="1" applyAlignment="1" applyProtection="1">
      <alignment vertical="center" wrapText="1"/>
    </xf>
    <xf numFmtId="0" fontId="30" fillId="5" borderId="30" xfId="0" applyNumberFormat="1" applyFont="1" applyFill="1" applyBorder="1" applyAlignment="1" applyProtection="1">
      <alignment vertical="center" wrapText="1"/>
    </xf>
    <xf numFmtId="0" fontId="30" fillId="5" borderId="3" xfId="0" applyNumberFormat="1" applyFont="1" applyFill="1" applyBorder="1" applyAlignment="1" applyProtection="1">
      <alignment vertical="center" wrapText="1"/>
    </xf>
    <xf numFmtId="0" fontId="30" fillId="5" borderId="17" xfId="0" applyNumberFormat="1" applyFont="1" applyFill="1" applyBorder="1" applyAlignment="1" applyProtection="1">
      <alignment vertical="center" wrapText="1"/>
    </xf>
    <xf numFmtId="0" fontId="30" fillId="5" borderId="16" xfId="0" applyNumberFormat="1" applyFont="1" applyFill="1" applyBorder="1" applyAlignment="1" applyProtection="1">
      <alignment vertical="center" wrapText="1"/>
    </xf>
    <xf numFmtId="0" fontId="30" fillId="5" borderId="18" xfId="0" applyNumberFormat="1" applyFont="1" applyFill="1" applyBorder="1" applyAlignment="1" applyProtection="1">
      <alignment vertical="center" wrapText="1"/>
    </xf>
    <xf numFmtId="0" fontId="30" fillId="5" borderId="15" xfId="0" applyNumberFormat="1" applyFont="1" applyFill="1" applyBorder="1" applyAlignment="1" applyProtection="1">
      <alignment horizontal="left" vertical="center" wrapText="1"/>
    </xf>
    <xf numFmtId="0" fontId="30" fillId="5" borderId="1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/>
    <xf numFmtId="0" fontId="6" fillId="0" borderId="0" xfId="0" applyFont="1"/>
    <xf numFmtId="3" fontId="0" fillId="0" borderId="0" xfId="0" applyNumberFormat="1" applyAlignment="1">
      <alignment vertical="center"/>
    </xf>
    <xf numFmtId="3" fontId="71" fillId="0" borderId="0" xfId="0" applyNumberFormat="1" applyFont="1"/>
    <xf numFmtId="0" fontId="30" fillId="0" borderId="15" xfId="0" applyNumberFormat="1" applyFont="1" applyFill="1" applyBorder="1" applyAlignment="1" applyProtection="1">
      <alignment horizontal="left" vertical="center" wrapText="1"/>
    </xf>
    <xf numFmtId="0" fontId="71" fillId="0" borderId="0" xfId="0" applyFont="1"/>
    <xf numFmtId="3" fontId="71" fillId="0" borderId="0" xfId="0" applyNumberFormat="1" applyFont="1" applyAlignment="1">
      <alignment vertical="center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5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5" fillId="5" borderId="9" xfId="0" applyNumberFormat="1" applyFont="1" applyFill="1" applyBorder="1" applyAlignment="1">
      <alignment horizontal="right"/>
    </xf>
    <xf numFmtId="3" fontId="58" fillId="9" borderId="32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/>
    </xf>
    <xf numFmtId="3" fontId="36" fillId="0" borderId="1" xfId="0" applyNumberFormat="1" applyFont="1" applyBorder="1"/>
    <xf numFmtId="3" fontId="36" fillId="0" borderId="14" xfId="0" applyNumberFormat="1" applyFont="1" applyBorder="1"/>
    <xf numFmtId="3" fontId="36" fillId="0" borderId="15" xfId="0" applyNumberFormat="1" applyFont="1" applyBorder="1"/>
    <xf numFmtId="0" fontId="36" fillId="0" borderId="14" xfId="0" applyFont="1" applyBorder="1"/>
    <xf numFmtId="0" fontId="36" fillId="0" borderId="15" xfId="0" applyFont="1" applyBorder="1"/>
    <xf numFmtId="0" fontId="68" fillId="0" borderId="30" xfId="0" applyFont="1" applyBorder="1"/>
    <xf numFmtId="3" fontId="5" fillId="2" borderId="15" xfId="0" applyNumberFormat="1" applyFont="1" applyFill="1" applyBorder="1" applyAlignment="1">
      <alignment horizontal="right" vertical="center"/>
    </xf>
    <xf numFmtId="0" fontId="66" fillId="5" borderId="18" xfId="0" applyNumberFormat="1" applyFont="1" applyFill="1" applyBorder="1" applyAlignment="1" applyProtection="1">
      <alignment horizontal="left" vertical="center" wrapText="1"/>
    </xf>
    <xf numFmtId="0" fontId="63" fillId="2" borderId="32" xfId="0" applyNumberFormat="1" applyFont="1" applyFill="1" applyBorder="1" applyAlignment="1" applyProtection="1">
      <alignment horizontal="left" vertical="center" wrapText="1"/>
    </xf>
    <xf numFmtId="3" fontId="5" fillId="2" borderId="32" xfId="0" applyNumberFormat="1" applyFont="1" applyFill="1" applyBorder="1" applyAlignment="1">
      <alignment horizontal="right"/>
    </xf>
    <xf numFmtId="0" fontId="63" fillId="2" borderId="32" xfId="0" quotePrefix="1" applyFont="1" applyFill="1" applyBorder="1" applyAlignment="1">
      <alignment horizontal="left" vertical="center"/>
    </xf>
    <xf numFmtId="0" fontId="63" fillId="2" borderId="32" xfId="0" quotePrefix="1" applyFont="1" applyFill="1" applyBorder="1" applyAlignment="1">
      <alignment horizontal="left" vertical="center" wrapText="1"/>
    </xf>
    <xf numFmtId="3" fontId="5" fillId="2" borderId="33" xfId="0" applyNumberFormat="1" applyFont="1" applyFill="1" applyBorder="1" applyAlignment="1">
      <alignment horizontal="right" vertical="center"/>
    </xf>
    <xf numFmtId="3" fontId="5" fillId="2" borderId="32" xfId="0" applyNumberFormat="1" applyFont="1" applyFill="1" applyBorder="1" applyAlignment="1">
      <alignment horizontal="right" vertical="center"/>
    </xf>
    <xf numFmtId="4" fontId="5" fillId="2" borderId="33" xfId="0" applyNumberFormat="1" applyFont="1" applyFill="1" applyBorder="1" applyAlignment="1">
      <alignment horizontal="right" vertical="center"/>
    </xf>
    <xf numFmtId="0" fontId="64" fillId="2" borderId="33" xfId="0" applyNumberFormat="1" applyFont="1" applyFill="1" applyBorder="1" applyAlignment="1" applyProtection="1">
      <alignment horizontal="left" vertical="center" wrapText="1"/>
    </xf>
    <xf numFmtId="3" fontId="36" fillId="2" borderId="32" xfId="0" applyNumberFormat="1" applyFont="1" applyFill="1" applyBorder="1"/>
    <xf numFmtId="0" fontId="36" fillId="2" borderId="32" xfId="0" applyFont="1" applyFill="1" applyBorder="1"/>
    <xf numFmtId="3" fontId="36" fillId="0" borderId="0" xfId="1" applyNumberFormat="1" applyFont="1"/>
    <xf numFmtId="4" fontId="11" fillId="0" borderId="0" xfId="1" applyNumberFormat="1" applyFont="1" applyFill="1"/>
    <xf numFmtId="0" fontId="11" fillId="0" borderId="15" xfId="1" applyFont="1" applyBorder="1"/>
    <xf numFmtId="0" fontId="11" fillId="0" borderId="15" xfId="1" applyFont="1" applyBorder="1" applyAlignment="1">
      <alignment horizontal="right" vertical="center"/>
    </xf>
    <xf numFmtId="4" fontId="11" fillId="0" borderId="15" xfId="1" applyNumberFormat="1" applyFont="1" applyBorder="1" applyAlignment="1">
      <alignment horizontal="right" vertical="center"/>
    </xf>
    <xf numFmtId="0" fontId="36" fillId="0" borderId="0" xfId="1" applyFont="1" applyAlignment="1">
      <alignment horizontal="justify" vertical="center"/>
    </xf>
    <xf numFmtId="0" fontId="9" fillId="0" borderId="0" xfId="1" applyFont="1" applyAlignment="1">
      <alignment horizontal="justify" vertical="center"/>
    </xf>
    <xf numFmtId="4" fontId="10" fillId="0" borderId="0" xfId="1" applyNumberFormat="1" applyFont="1"/>
    <xf numFmtId="3" fontId="10" fillId="0" borderId="0" xfId="1" applyNumberFormat="1" applyFont="1"/>
    <xf numFmtId="0" fontId="63" fillId="2" borderId="37" xfId="0" quotePrefix="1" applyFont="1" applyFill="1" applyBorder="1" applyAlignment="1">
      <alignment horizontal="left" vertical="center"/>
    </xf>
    <xf numFmtId="3" fontId="36" fillId="2" borderId="37" xfId="0" applyNumberFormat="1" applyFont="1" applyFill="1" applyBorder="1"/>
    <xf numFmtId="0" fontId="30" fillId="5" borderId="31" xfId="0" applyNumberFormat="1" applyFont="1" applyFill="1" applyBorder="1" applyAlignment="1" applyProtection="1">
      <alignment horizontal="left" vertical="center" wrapText="1"/>
    </xf>
    <xf numFmtId="0" fontId="30" fillId="5" borderId="18" xfId="0" applyNumberFormat="1" applyFont="1" applyFill="1" applyBorder="1" applyAlignment="1" applyProtection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4" fontId="44" fillId="2" borderId="15" xfId="0" applyNumberFormat="1" applyFont="1" applyFill="1" applyBorder="1"/>
    <xf numFmtId="4" fontId="15" fillId="2" borderId="15" xfId="0" applyNumberFormat="1" applyFont="1" applyFill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/>
    </xf>
    <xf numFmtId="4" fontId="36" fillId="2" borderId="15" xfId="0" applyNumberFormat="1" applyFont="1" applyFill="1" applyBorder="1" applyAlignment="1">
      <alignment horizontal="right" vertical="center"/>
    </xf>
    <xf numFmtId="165" fontId="3" fillId="0" borderId="0" xfId="1" applyNumberFormat="1" applyFont="1" applyBorder="1"/>
    <xf numFmtId="4" fontId="73" fillId="26" borderId="15" xfId="0" applyNumberFormat="1" applyFont="1" applyFill="1" applyBorder="1" applyAlignment="1">
      <alignment horizontal="right" vertical="center"/>
    </xf>
    <xf numFmtId="4" fontId="79" fillId="26" borderId="15" xfId="0" applyNumberFormat="1" applyFont="1" applyFill="1" applyBorder="1" applyAlignment="1">
      <alignment vertical="center"/>
    </xf>
    <xf numFmtId="4" fontId="73" fillId="26" borderId="15" xfId="0" applyNumberFormat="1" applyFont="1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4" fontId="0" fillId="2" borderId="0" xfId="0" applyNumberFormat="1" applyFill="1" applyAlignment="1">
      <alignment horizontal="right" vertical="center"/>
    </xf>
    <xf numFmtId="4" fontId="11" fillId="8" borderId="17" xfId="1" applyNumberFormat="1" applyFont="1" applyFill="1" applyBorder="1" applyAlignment="1">
      <alignment horizontal="right" vertical="center" wrapText="1" readingOrder="1"/>
    </xf>
    <xf numFmtId="4" fontId="11" fillId="2" borderId="17" xfId="1" applyNumberFormat="1" applyFont="1" applyFill="1" applyBorder="1" applyAlignment="1">
      <alignment horizontal="right" vertical="center"/>
    </xf>
    <xf numFmtId="4" fontId="11" fillId="9" borderId="19" xfId="1" applyNumberFormat="1" applyFont="1" applyFill="1" applyBorder="1" applyAlignment="1">
      <alignment horizontal="right" vertical="center" wrapText="1" readingOrder="1"/>
    </xf>
    <xf numFmtId="4" fontId="9" fillId="2" borderId="19" xfId="1" applyNumberFormat="1" applyFont="1" applyFill="1" applyBorder="1" applyAlignment="1">
      <alignment horizontal="right" vertical="center" wrapText="1" readingOrder="1"/>
    </xf>
    <xf numFmtId="4" fontId="11" fillId="2" borderId="15" xfId="1" applyNumberFormat="1" applyFont="1" applyFill="1" applyBorder="1" applyAlignment="1">
      <alignment horizontal="right" vertical="center" wrapText="1" readingOrder="1"/>
    </xf>
    <xf numFmtId="4" fontId="9" fillId="0" borderId="19" xfId="1" applyNumberFormat="1" applyFont="1" applyBorder="1" applyAlignment="1">
      <alignment horizontal="right" vertical="center" wrapText="1" readingOrder="1"/>
    </xf>
    <xf numFmtId="4" fontId="11" fillId="2" borderId="19" xfId="1" applyNumberFormat="1" applyFont="1" applyFill="1" applyBorder="1" applyAlignment="1">
      <alignment horizontal="right" vertical="center" wrapText="1" readingOrder="1"/>
    </xf>
    <xf numFmtId="4" fontId="9" fillId="0" borderId="17" xfId="1" applyNumberFormat="1" applyFont="1" applyFill="1" applyBorder="1" applyAlignment="1">
      <alignment horizontal="right" vertical="center" wrapText="1" readingOrder="1"/>
    </xf>
    <xf numFmtId="4" fontId="9" fillId="0" borderId="15" xfId="1" applyNumberFormat="1" applyFont="1" applyFill="1" applyBorder="1" applyAlignment="1">
      <alignment horizontal="right" vertical="center" wrapText="1" readingOrder="1"/>
    </xf>
    <xf numFmtId="4" fontId="9" fillId="0" borderId="19" xfId="1" applyNumberFormat="1" applyFont="1" applyFill="1" applyBorder="1" applyAlignment="1">
      <alignment horizontal="right" vertical="center" wrapText="1" readingOrder="1"/>
    </xf>
    <xf numFmtId="4" fontId="8" fillId="7" borderId="15" xfId="2" applyNumberFormat="1" applyFont="1" applyFill="1" applyBorder="1" applyAlignment="1">
      <alignment horizontal="right" vertical="center"/>
    </xf>
    <xf numFmtId="4" fontId="11" fillId="9" borderId="15" xfId="2" applyNumberFormat="1" applyFont="1" applyFill="1" applyBorder="1" applyAlignment="1">
      <alignment horizontal="right"/>
    </xf>
    <xf numFmtId="4" fontId="9" fillId="0" borderId="17" xfId="1" applyNumberFormat="1" applyFont="1" applyBorder="1"/>
    <xf numFmtId="4" fontId="3" fillId="0" borderId="1" xfId="1" applyNumberFormat="1" applyFont="1" applyBorder="1"/>
    <xf numFmtId="4" fontId="8" fillId="7" borderId="15" xfId="1" applyNumberFormat="1" applyFont="1" applyFill="1" applyBorder="1" applyAlignment="1">
      <alignment horizontal="right" vertical="center" wrapText="1" readingOrder="1"/>
    </xf>
    <xf numFmtId="4" fontId="11" fillId="8" borderId="15" xfId="1" applyNumberFormat="1" applyFont="1" applyFill="1" applyBorder="1" applyAlignment="1">
      <alignment horizontal="right" vertical="center" wrapText="1" readingOrder="1"/>
    </xf>
    <xf numFmtId="4" fontId="11" fillId="9" borderId="15" xfId="1" applyNumberFormat="1" applyFont="1" applyFill="1" applyBorder="1" applyAlignment="1">
      <alignment horizontal="right" vertical="center" wrapText="1" readingOrder="1"/>
    </xf>
    <xf numFmtId="4" fontId="9" fillId="0" borderId="15" xfId="1" applyNumberFormat="1" applyFont="1" applyBorder="1" applyAlignment="1">
      <alignment horizontal="right" vertical="center" wrapText="1" readingOrder="1"/>
    </xf>
    <xf numFmtId="4" fontId="11" fillId="8" borderId="14" xfId="1" applyNumberFormat="1" applyFont="1" applyFill="1" applyBorder="1" applyAlignment="1">
      <alignment horizontal="right" vertical="center" wrapText="1" readingOrder="1"/>
    </xf>
    <xf numFmtId="4" fontId="11" fillId="9" borderId="14" xfId="1" applyNumberFormat="1" applyFont="1" applyFill="1" applyBorder="1" applyAlignment="1">
      <alignment horizontal="right" vertical="center" wrapText="1" readingOrder="1"/>
    </xf>
    <xf numFmtId="4" fontId="9" fillId="2" borderId="17" xfId="1" applyNumberFormat="1" applyFont="1" applyFill="1" applyBorder="1" applyAlignment="1">
      <alignment horizontal="right" vertical="center" wrapText="1" readingOrder="1"/>
    </xf>
    <xf numFmtId="4" fontId="9" fillId="2" borderId="15" xfId="1" applyNumberFormat="1" applyFont="1" applyFill="1" applyBorder="1" applyAlignment="1">
      <alignment horizontal="right" vertical="center" wrapText="1" readingOrder="1"/>
    </xf>
    <xf numFmtId="4" fontId="11" fillId="2" borderId="16" xfId="1" applyNumberFormat="1" applyFont="1" applyFill="1" applyBorder="1" applyAlignment="1">
      <alignment horizontal="right" vertical="center" wrapText="1" readingOrder="1"/>
    </xf>
    <xf numFmtId="4" fontId="9" fillId="0" borderId="14" xfId="1" applyNumberFormat="1" applyFont="1" applyBorder="1" applyAlignment="1">
      <alignment horizontal="right" vertical="center" wrapText="1" readingOrder="1"/>
    </xf>
    <xf numFmtId="4" fontId="11" fillId="2" borderId="14" xfId="1" applyNumberFormat="1" applyFont="1" applyFill="1" applyBorder="1" applyAlignment="1">
      <alignment horizontal="right" vertical="center" wrapText="1" readingOrder="1"/>
    </xf>
    <xf numFmtId="4" fontId="12" fillId="0" borderId="17" xfId="1" applyNumberFormat="1" applyFont="1" applyFill="1" applyBorder="1" applyAlignment="1">
      <alignment horizontal="right" vertical="center" wrapText="1" readingOrder="1"/>
    </xf>
    <xf numFmtId="4" fontId="9" fillId="0" borderId="16" xfId="1" applyNumberFormat="1" applyFont="1" applyBorder="1" applyAlignment="1">
      <alignment horizontal="right" vertical="center" wrapText="1" readingOrder="1"/>
    </xf>
    <xf numFmtId="4" fontId="9" fillId="0" borderId="18" xfId="1" applyNumberFormat="1" applyFont="1" applyBorder="1"/>
    <xf numFmtId="4" fontId="9" fillId="0" borderId="15" xfId="1" applyNumberFormat="1" applyFont="1" applyBorder="1"/>
    <xf numFmtId="4" fontId="9" fillId="0" borderId="9" xfId="1" applyNumberFormat="1" applyFont="1" applyBorder="1"/>
    <xf numFmtId="4" fontId="2" fillId="2" borderId="15" xfId="1" applyNumberFormat="1" applyFont="1" applyFill="1" applyBorder="1" applyAlignment="1">
      <alignment vertical="center"/>
    </xf>
    <xf numFmtId="4" fontId="80" fillId="0" borderId="15" xfId="3" applyNumberFormat="1" applyFont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/>
    </xf>
    <xf numFmtId="0" fontId="57" fillId="9" borderId="36" xfId="0" applyNumberFormat="1" applyFont="1" applyFill="1" applyBorder="1" applyAlignment="1" applyProtection="1">
      <alignment horizontal="center" vertical="center" wrapText="1"/>
    </xf>
    <xf numFmtId="3" fontId="58" fillId="9" borderId="36" xfId="0" applyNumberFormat="1" applyFont="1" applyFill="1" applyBorder="1" applyAlignment="1">
      <alignment horizontal="right" vertical="center"/>
    </xf>
    <xf numFmtId="0" fontId="30" fillId="2" borderId="15" xfId="0" applyNumberFormat="1" applyFont="1" applyFill="1" applyBorder="1" applyAlignment="1" applyProtection="1">
      <alignment horizontal="left" vertical="center" wrapText="1"/>
    </xf>
    <xf numFmtId="3" fontId="5" fillId="2" borderId="15" xfId="0" applyNumberFormat="1" applyFont="1" applyFill="1" applyBorder="1" applyAlignment="1">
      <alignment horizontal="right"/>
    </xf>
    <xf numFmtId="0" fontId="3" fillId="0" borderId="15" xfId="2" applyFont="1" applyBorder="1"/>
    <xf numFmtId="0" fontId="2" fillId="0" borderId="15" xfId="2" applyFont="1" applyBorder="1" applyAlignment="1">
      <alignment vertical="center"/>
    </xf>
    <xf numFmtId="4" fontId="3" fillId="4" borderId="15" xfId="3" applyNumberFormat="1" applyFont="1" applyFill="1" applyBorder="1" applyAlignment="1">
      <alignment horizontal="center" vertical="center" wrapText="1"/>
    </xf>
    <xf numFmtId="0" fontId="2" fillId="5" borderId="15" xfId="2" applyFont="1" applyFill="1" applyBorder="1" applyAlignment="1">
      <alignment horizontal="left" vertical="top"/>
    </xf>
    <xf numFmtId="3" fontId="2" fillId="0" borderId="15" xfId="3" applyNumberFormat="1" applyFont="1" applyBorder="1" applyAlignment="1">
      <alignment horizontal="center" vertical="center" wrapText="1"/>
    </xf>
    <xf numFmtId="4" fontId="3" fillId="0" borderId="15" xfId="3" applyNumberFormat="1" applyFont="1" applyBorder="1" applyAlignment="1">
      <alignment horizontal="center" vertical="center" wrapText="1"/>
    </xf>
    <xf numFmtId="0" fontId="48" fillId="0" borderId="0" xfId="51" applyNumberFormat="1" applyFont="1" applyFill="1" applyBorder="1" applyAlignment="1" applyProtection="1">
      <alignment horizontal="center" vertical="center" wrapText="1"/>
    </xf>
    <xf numFmtId="0" fontId="1" fillId="0" borderId="15" xfId="1" applyBorder="1" applyAlignment="1">
      <alignment horizontal="left" vertical="center" wrapText="1"/>
    </xf>
    <xf numFmtId="0" fontId="1" fillId="0" borderId="15" xfId="1" applyBorder="1" applyAlignment="1">
      <alignment horizontal="left" vertical="top" wrapText="1"/>
    </xf>
    <xf numFmtId="0" fontId="1" fillId="0" borderId="20" xfId="1" applyBorder="1" applyAlignment="1">
      <alignment horizontal="left" vertical="top"/>
    </xf>
    <xf numFmtId="0" fontId="1" fillId="0" borderId="31" xfId="1" applyBorder="1" applyAlignment="1">
      <alignment horizontal="left" vertical="top"/>
    </xf>
    <xf numFmtId="0" fontId="1" fillId="0" borderId="17" xfId="1" applyBorder="1" applyAlignment="1">
      <alignment horizontal="left" wrapText="1"/>
    </xf>
    <xf numFmtId="0" fontId="1" fillId="0" borderId="16" xfId="1" applyBorder="1" applyAlignment="1">
      <alignment horizontal="left" wrapText="1"/>
    </xf>
    <xf numFmtId="0" fontId="1" fillId="0" borderId="18" xfId="1" applyBorder="1" applyAlignment="1">
      <alignment horizontal="left" wrapText="1"/>
    </xf>
    <xf numFmtId="0" fontId="1" fillId="0" borderId="16" xfId="1" applyBorder="1" applyAlignment="1">
      <alignment horizontal="left" vertical="top" wrapText="1"/>
    </xf>
    <xf numFmtId="0" fontId="1" fillId="0" borderId="18" xfId="1" applyBorder="1" applyAlignment="1">
      <alignment horizontal="left" vertical="top" wrapText="1"/>
    </xf>
    <xf numFmtId="0" fontId="1" fillId="0" borderId="1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1" fillId="0" borderId="2" xfId="1" applyBorder="1" applyAlignment="1">
      <alignment horizontal="left" vertical="top" wrapText="1"/>
    </xf>
    <xf numFmtId="0" fontId="1" fillId="0" borderId="30" xfId="1" applyBorder="1" applyAlignment="1">
      <alignment horizontal="left" vertical="top" wrapText="1"/>
    </xf>
    <xf numFmtId="0" fontId="1" fillId="0" borderId="3" xfId="1" applyBorder="1" applyAlignment="1">
      <alignment horizontal="left" vertical="top" wrapText="1"/>
    </xf>
    <xf numFmtId="0" fontId="1" fillId="0" borderId="19" xfId="1" applyBorder="1" applyAlignment="1">
      <alignment horizontal="left" vertical="top" wrapText="1"/>
    </xf>
    <xf numFmtId="0" fontId="1" fillId="0" borderId="20" xfId="1" applyBorder="1" applyAlignment="1">
      <alignment horizontal="left" vertical="top" wrapText="1"/>
    </xf>
    <xf numFmtId="0" fontId="1" fillId="0" borderId="31" xfId="1" applyBorder="1" applyAlignment="1">
      <alignment horizontal="left" vertical="top" wrapText="1"/>
    </xf>
    <xf numFmtId="0" fontId="52" fillId="0" borderId="0" xfId="1" applyFont="1" applyAlignment="1">
      <alignment horizontal="center"/>
    </xf>
    <xf numFmtId="0" fontId="53" fillId="0" borderId="0" xfId="1" applyFont="1" applyAlignment="1">
      <alignment horizontal="center" vertical="center" wrapText="1"/>
    </xf>
    <xf numFmtId="0" fontId="1" fillId="0" borderId="20" xfId="1" applyBorder="1" applyAlignment="1">
      <alignment horizontal="center"/>
    </xf>
    <xf numFmtId="0" fontId="6" fillId="9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top" wrapText="1"/>
    </xf>
    <xf numFmtId="0" fontId="1" fillId="0" borderId="9" xfId="1" applyBorder="1" applyAlignment="1">
      <alignment horizontal="left" vertical="top" wrapText="1"/>
    </xf>
    <xf numFmtId="0" fontId="58" fillId="0" borderId="17" xfId="43" quotePrefix="1" applyNumberFormat="1" applyFont="1" applyFill="1" applyBorder="1" applyAlignment="1" applyProtection="1">
      <alignment horizontal="left" vertical="center" wrapText="1"/>
    </xf>
    <xf numFmtId="0" fontId="5" fillId="0" borderId="16" xfId="43" applyNumberFormat="1" applyFont="1" applyFill="1" applyBorder="1" applyAlignment="1" applyProtection="1">
      <alignment vertical="center" wrapText="1"/>
    </xf>
    <xf numFmtId="0" fontId="58" fillId="0" borderId="17" xfId="43" quotePrefix="1" applyFont="1" applyBorder="1" applyAlignment="1">
      <alignment horizontal="left" vertical="center"/>
    </xf>
    <xf numFmtId="0" fontId="5" fillId="0" borderId="16" xfId="43" applyNumberFormat="1" applyFont="1" applyFill="1" applyBorder="1" applyAlignment="1" applyProtection="1">
      <alignment vertical="center"/>
    </xf>
    <xf numFmtId="0" fontId="58" fillId="30" borderId="17" xfId="43" quotePrefix="1" applyNumberFormat="1" applyFont="1" applyFill="1" applyBorder="1" applyAlignment="1" applyProtection="1">
      <alignment horizontal="left" vertical="center" wrapText="1"/>
    </xf>
    <xf numFmtId="0" fontId="5" fillId="30" borderId="16" xfId="43" applyNumberFormat="1" applyFont="1" applyFill="1" applyBorder="1" applyAlignment="1" applyProtection="1">
      <alignment vertical="center" wrapText="1"/>
    </xf>
    <xf numFmtId="0" fontId="57" fillId="30" borderId="17" xfId="43" applyNumberFormat="1" applyFont="1" applyFill="1" applyBorder="1" applyAlignment="1" applyProtection="1">
      <alignment horizontal="left" vertical="center" wrapText="1"/>
    </xf>
    <xf numFmtId="0" fontId="57" fillId="30" borderId="16" xfId="43" applyNumberFormat="1" applyFont="1" applyFill="1" applyBorder="1" applyAlignment="1" applyProtection="1">
      <alignment horizontal="left" vertical="center" wrapText="1"/>
    </xf>
    <xf numFmtId="0" fontId="57" fillId="30" borderId="18" xfId="43" applyNumberFormat="1" applyFont="1" applyFill="1" applyBorder="1" applyAlignment="1" applyProtection="1">
      <alignment horizontal="left" vertical="center" wrapText="1"/>
    </xf>
    <xf numFmtId="0" fontId="69" fillId="9" borderId="0" xfId="43" applyNumberFormat="1" applyFont="1" applyFill="1" applyBorder="1" applyAlignment="1" applyProtection="1">
      <alignment horizontal="center" vertical="center" wrapText="1"/>
    </xf>
    <xf numFmtId="0" fontId="55" fillId="2" borderId="0" xfId="43" applyNumberFormat="1" applyFont="1" applyFill="1" applyBorder="1" applyAlignment="1" applyProtection="1">
      <alignment horizontal="center" vertical="center" wrapText="1"/>
    </xf>
    <xf numFmtId="0" fontId="61" fillId="0" borderId="0" xfId="43" applyNumberFormat="1" applyFont="1" applyFill="1" applyBorder="1" applyAlignment="1" applyProtection="1">
      <alignment horizontal="left" vertical="top" wrapText="1"/>
    </xf>
    <xf numFmtId="0" fontId="57" fillId="0" borderId="17" xfId="43" quotePrefix="1" applyFont="1" applyBorder="1" applyAlignment="1">
      <alignment horizontal="center" vertical="center" wrapText="1"/>
    </xf>
    <xf numFmtId="0" fontId="57" fillId="0" borderId="16" xfId="43" quotePrefix="1" applyFont="1" applyBorder="1" applyAlignment="1">
      <alignment horizontal="center" vertical="center" wrapText="1"/>
    </xf>
    <xf numFmtId="0" fontId="57" fillId="0" borderId="18" xfId="43" quotePrefix="1" applyFont="1" applyBorder="1" applyAlignment="1">
      <alignment horizontal="center" vertical="center" wrapText="1"/>
    </xf>
    <xf numFmtId="0" fontId="57" fillId="9" borderId="17" xfId="43" applyNumberFormat="1" applyFont="1" applyFill="1" applyBorder="1" applyAlignment="1" applyProtection="1">
      <alignment horizontal="left" vertical="center" wrapText="1"/>
    </xf>
    <xf numFmtId="0" fontId="57" fillId="9" borderId="16" xfId="43" applyNumberFormat="1" applyFont="1" applyFill="1" applyBorder="1" applyAlignment="1" applyProtection="1">
      <alignment horizontal="left" vertical="center" wrapText="1"/>
    </xf>
    <xf numFmtId="0" fontId="57" fillId="9" borderId="18" xfId="43" applyNumberFormat="1" applyFont="1" applyFill="1" applyBorder="1" applyAlignment="1" applyProtection="1">
      <alignment horizontal="left" vertical="center" wrapText="1"/>
    </xf>
    <xf numFmtId="0" fontId="58" fillId="0" borderId="17" xfId="43" applyNumberFormat="1" applyFont="1" applyFill="1" applyBorder="1" applyAlignment="1" applyProtection="1">
      <alignment horizontal="left" vertical="center" wrapText="1"/>
    </xf>
    <xf numFmtId="0" fontId="58" fillId="0" borderId="16" xfId="43" applyNumberFormat="1" applyFont="1" applyFill="1" applyBorder="1" applyAlignment="1" applyProtection="1">
      <alignment horizontal="left" vertical="center" wrapText="1"/>
    </xf>
    <xf numFmtId="0" fontId="58" fillId="0" borderId="18" xfId="43" applyNumberFormat="1" applyFont="1" applyFill="1" applyBorder="1" applyAlignment="1" applyProtection="1">
      <alignment horizontal="left" vertical="center" wrapText="1"/>
    </xf>
    <xf numFmtId="0" fontId="58" fillId="30" borderId="17" xfId="43" applyNumberFormat="1" applyFont="1" applyFill="1" applyBorder="1" applyAlignment="1" applyProtection="1">
      <alignment horizontal="left" vertical="center" wrapText="1"/>
    </xf>
    <xf numFmtId="0" fontId="5" fillId="30" borderId="16" xfId="43" applyNumberFormat="1" applyFont="1" applyFill="1" applyBorder="1" applyAlignment="1" applyProtection="1">
      <alignment vertical="center"/>
    </xf>
    <xf numFmtId="0" fontId="58" fillId="0" borderId="17" xfId="43" quotePrefix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5" fillId="2" borderId="0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55" fillId="9" borderId="0" xfId="0" applyNumberFormat="1" applyFont="1" applyFill="1" applyBorder="1" applyAlignment="1" applyProtection="1">
      <alignment horizontal="center" vertical="center" wrapText="1"/>
    </xf>
    <xf numFmtId="0" fontId="58" fillId="0" borderId="17" xfId="4" applyFont="1" applyFill="1" applyBorder="1" applyAlignment="1">
      <alignment horizontal="left" vertical="center"/>
    </xf>
    <xf numFmtId="0" fontId="58" fillId="0" borderId="16" xfId="4" applyFont="1" applyFill="1" applyBorder="1" applyAlignment="1">
      <alignment horizontal="left" vertical="center"/>
    </xf>
    <xf numFmtId="0" fontId="58" fillId="0" borderId="18" xfId="4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0" fillId="2" borderId="0" xfId="0" applyNumberFormat="1" applyFont="1" applyFill="1" applyBorder="1" applyAlignment="1" applyProtection="1">
      <alignment vertical="center" wrapText="1"/>
    </xf>
    <xf numFmtId="0" fontId="62" fillId="2" borderId="0" xfId="0" applyFont="1" applyFill="1" applyAlignment="1">
      <alignment wrapText="1"/>
    </xf>
    <xf numFmtId="0" fontId="30" fillId="0" borderId="17" xfId="0" applyNumberFormat="1" applyFont="1" applyFill="1" applyBorder="1" applyAlignment="1" applyProtection="1">
      <alignment horizontal="left" vertical="center" wrapText="1" indent="1"/>
    </xf>
    <xf numFmtId="0" fontId="30" fillId="0" borderId="16" xfId="0" applyNumberFormat="1" applyFont="1" applyFill="1" applyBorder="1" applyAlignment="1" applyProtection="1">
      <alignment horizontal="left" vertical="center" wrapText="1" indent="1"/>
    </xf>
    <xf numFmtId="0" fontId="30" fillId="0" borderId="18" xfId="0" applyNumberFormat="1" applyFont="1" applyFill="1" applyBorder="1" applyAlignment="1" applyProtection="1">
      <alignment horizontal="left" vertical="center" wrapText="1" indent="1"/>
    </xf>
    <xf numFmtId="0" fontId="55" fillId="0" borderId="0" xfId="0" applyNumberFormat="1" applyFont="1" applyFill="1" applyBorder="1" applyAlignment="1" applyProtection="1">
      <alignment horizontal="center" vertical="top" wrapText="1"/>
    </xf>
    <xf numFmtId="0" fontId="57" fillId="9" borderId="17" xfId="0" applyNumberFormat="1" applyFont="1" applyFill="1" applyBorder="1" applyAlignment="1" applyProtection="1">
      <alignment horizontal="center" vertical="center" wrapText="1"/>
    </xf>
    <xf numFmtId="0" fontId="67" fillId="9" borderId="16" xfId="0" applyFont="1" applyFill="1" applyBorder="1" applyAlignment="1">
      <alignment horizontal="center" vertical="center" wrapText="1"/>
    </xf>
    <xf numFmtId="0" fontId="67" fillId="9" borderId="18" xfId="0" applyFont="1" applyFill="1" applyBorder="1" applyAlignment="1">
      <alignment horizontal="center" vertical="center" wrapText="1"/>
    </xf>
    <xf numFmtId="0" fontId="57" fillId="5" borderId="17" xfId="0" applyNumberFormat="1" applyFont="1" applyFill="1" applyBorder="1" applyAlignment="1" applyProtection="1">
      <alignment horizontal="left" vertical="center" wrapText="1"/>
    </xf>
    <xf numFmtId="0" fontId="57" fillId="5" borderId="16" xfId="0" applyNumberFormat="1" applyFont="1" applyFill="1" applyBorder="1" applyAlignment="1" applyProtection="1">
      <alignment horizontal="left" vertical="center" wrapText="1"/>
    </xf>
    <xf numFmtId="0" fontId="57" fillId="5" borderId="18" xfId="0" applyNumberFormat="1" applyFont="1" applyFill="1" applyBorder="1" applyAlignment="1" applyProtection="1">
      <alignment horizontal="left" vertical="center" wrapText="1"/>
    </xf>
    <xf numFmtId="0" fontId="57" fillId="9" borderId="2" xfId="0" applyNumberFormat="1" applyFont="1" applyFill="1" applyBorder="1" applyAlignment="1" applyProtection="1">
      <alignment horizontal="left" vertical="center" wrapText="1"/>
    </xf>
    <xf numFmtId="0" fontId="57" fillId="9" borderId="30" xfId="0" applyNumberFormat="1" applyFont="1" applyFill="1" applyBorder="1" applyAlignment="1" applyProtection="1">
      <alignment horizontal="left" vertical="center" wrapText="1"/>
    </xf>
    <xf numFmtId="0" fontId="57" fillId="9" borderId="3" xfId="0" applyNumberFormat="1" applyFont="1" applyFill="1" applyBorder="1" applyAlignment="1" applyProtection="1">
      <alignment horizontal="left" vertical="center" wrapText="1"/>
    </xf>
    <xf numFmtId="0" fontId="63" fillId="2" borderId="34" xfId="0" quotePrefix="1" applyFont="1" applyFill="1" applyBorder="1" applyAlignment="1">
      <alignment horizontal="left" vertical="center"/>
    </xf>
    <xf numFmtId="0" fontId="63" fillId="2" borderId="35" xfId="0" quotePrefix="1" applyFont="1" applyFill="1" applyBorder="1" applyAlignment="1">
      <alignment horizontal="left" vertical="center"/>
    </xf>
    <xf numFmtId="0" fontId="63" fillId="2" borderId="33" xfId="0" quotePrefix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 applyProtection="1">
      <alignment horizontal="left" vertical="center" wrapText="1"/>
    </xf>
    <xf numFmtId="0" fontId="30" fillId="0" borderId="20" xfId="0" applyNumberFormat="1" applyFont="1" applyFill="1" applyBorder="1" applyAlignment="1" applyProtection="1">
      <alignment horizontal="left" vertical="center" wrapText="1"/>
    </xf>
    <xf numFmtId="0" fontId="30" fillId="0" borderId="31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left" vertical="center" wrapText="1" indent="1"/>
    </xf>
    <xf numFmtId="0" fontId="30" fillId="0" borderId="20" xfId="0" applyNumberFormat="1" applyFont="1" applyFill="1" applyBorder="1" applyAlignment="1" applyProtection="1">
      <alignment horizontal="left" vertical="center" wrapText="1" indent="1"/>
    </xf>
    <xf numFmtId="0" fontId="30" fillId="0" borderId="31" xfId="0" applyNumberFormat="1" applyFont="1" applyFill="1" applyBorder="1" applyAlignment="1" applyProtection="1">
      <alignment horizontal="left" vertical="center" wrapText="1" indent="1"/>
    </xf>
    <xf numFmtId="0" fontId="30" fillId="0" borderId="15" xfId="0" applyNumberFormat="1" applyFont="1" applyFill="1" applyBorder="1" applyAlignment="1" applyProtection="1">
      <alignment horizontal="left" vertical="center" wrapText="1" indent="1"/>
    </xf>
    <xf numFmtId="0" fontId="30" fillId="0" borderId="2" xfId="0" applyNumberFormat="1" applyFont="1" applyFill="1" applyBorder="1" applyAlignment="1" applyProtection="1">
      <alignment horizontal="left" vertical="center" wrapText="1" indent="1"/>
    </xf>
    <xf numFmtId="0" fontId="30" fillId="0" borderId="30" xfId="0" applyNumberFormat="1" applyFont="1" applyFill="1" applyBorder="1" applyAlignment="1" applyProtection="1">
      <alignment horizontal="left" vertical="center" wrapText="1" indent="1"/>
    </xf>
    <xf numFmtId="0" fontId="30" fillId="0" borderId="3" xfId="0" applyNumberFormat="1" applyFont="1" applyFill="1" applyBorder="1" applyAlignment="1" applyProtection="1">
      <alignment horizontal="left" vertical="center" wrapText="1" indent="1"/>
    </xf>
    <xf numFmtId="0" fontId="64" fillId="2" borderId="34" xfId="0" applyNumberFormat="1" applyFont="1" applyFill="1" applyBorder="1" applyAlignment="1" applyProtection="1">
      <alignment horizontal="left" vertical="center" wrapText="1"/>
    </xf>
    <xf numFmtId="0" fontId="64" fillId="2" borderId="35" xfId="0" applyNumberFormat="1" applyFont="1" applyFill="1" applyBorder="1" applyAlignment="1" applyProtection="1">
      <alignment horizontal="left" vertical="center" wrapText="1"/>
    </xf>
    <xf numFmtId="0" fontId="64" fillId="2" borderId="33" xfId="0" applyNumberFormat="1" applyFont="1" applyFill="1" applyBorder="1" applyAlignment="1" applyProtection="1">
      <alignment horizontal="left" vertical="center" wrapText="1"/>
    </xf>
    <xf numFmtId="0" fontId="30" fillId="5" borderId="17" xfId="0" applyNumberFormat="1" applyFont="1" applyFill="1" applyBorder="1" applyAlignment="1" applyProtection="1">
      <alignment horizontal="left" vertical="center" wrapText="1"/>
    </xf>
    <xf numFmtId="0" fontId="30" fillId="5" borderId="16" xfId="0" applyNumberFormat="1" applyFont="1" applyFill="1" applyBorder="1" applyAlignment="1" applyProtection="1">
      <alignment horizontal="left" vertical="center" wrapText="1"/>
    </xf>
    <xf numFmtId="0" fontId="30" fillId="5" borderId="18" xfId="0" applyNumberFormat="1" applyFont="1" applyFill="1" applyBorder="1" applyAlignment="1" applyProtection="1">
      <alignment horizontal="left" vertical="center" wrapText="1"/>
    </xf>
    <xf numFmtId="0" fontId="57" fillId="9" borderId="34" xfId="0" applyNumberFormat="1" applyFont="1" applyFill="1" applyBorder="1" applyAlignment="1" applyProtection="1">
      <alignment horizontal="left" vertical="center" wrapText="1"/>
    </xf>
    <xf numFmtId="0" fontId="57" fillId="9" borderId="35" xfId="0" applyNumberFormat="1" applyFont="1" applyFill="1" applyBorder="1" applyAlignment="1" applyProtection="1">
      <alignment horizontal="left" vertical="center" wrapText="1"/>
    </xf>
    <xf numFmtId="0" fontId="57" fillId="9" borderId="33" xfId="0" applyNumberFormat="1" applyFont="1" applyFill="1" applyBorder="1" applyAlignment="1" applyProtection="1">
      <alignment horizontal="left" vertical="center" wrapText="1"/>
    </xf>
    <xf numFmtId="0" fontId="30" fillId="5" borderId="19" xfId="0" applyNumberFormat="1" applyFont="1" applyFill="1" applyBorder="1" applyAlignment="1" applyProtection="1">
      <alignment horizontal="left" vertical="center" wrapText="1"/>
    </xf>
    <xf numFmtId="0" fontId="30" fillId="5" borderId="20" xfId="0" applyNumberFormat="1" applyFont="1" applyFill="1" applyBorder="1" applyAlignment="1" applyProtection="1">
      <alignment horizontal="left" vertical="center" wrapText="1"/>
    </xf>
    <xf numFmtId="0" fontId="30" fillId="5" borderId="31" xfId="0" applyNumberFormat="1" applyFont="1" applyFill="1" applyBorder="1" applyAlignment="1" applyProtection="1">
      <alignment horizontal="left" vertical="center" wrapText="1"/>
    </xf>
    <xf numFmtId="0" fontId="30" fillId="5" borderId="2" xfId="0" applyNumberFormat="1" applyFont="1" applyFill="1" applyBorder="1" applyAlignment="1" applyProtection="1">
      <alignment horizontal="left" vertical="center" wrapText="1"/>
    </xf>
    <xf numFmtId="0" fontId="30" fillId="5" borderId="30" xfId="0" applyNumberFormat="1" applyFont="1" applyFill="1" applyBorder="1" applyAlignment="1" applyProtection="1">
      <alignment horizontal="left" vertical="center" wrapText="1"/>
    </xf>
    <xf numFmtId="0" fontId="30" fillId="5" borderId="3" xfId="0" applyNumberFormat="1" applyFont="1" applyFill="1" applyBorder="1" applyAlignment="1" applyProtection="1">
      <alignment horizontal="left" vertical="center" wrapText="1"/>
    </xf>
    <xf numFmtId="0" fontId="57" fillId="9" borderId="39" xfId="0" applyNumberFormat="1" applyFont="1" applyFill="1" applyBorder="1" applyAlignment="1" applyProtection="1">
      <alignment horizontal="center" vertical="center" wrapText="1"/>
    </xf>
    <xf numFmtId="0" fontId="57" fillId="9" borderId="38" xfId="0" applyNumberFormat="1" applyFont="1" applyFill="1" applyBorder="1" applyAlignment="1" applyProtection="1">
      <alignment horizontal="center" vertical="center" wrapText="1"/>
    </xf>
    <xf numFmtId="0" fontId="57" fillId="9" borderId="36" xfId="0" applyNumberFormat="1" applyFont="1" applyFill="1" applyBorder="1" applyAlignment="1" applyProtection="1">
      <alignment horizontal="center" vertical="center" wrapText="1"/>
    </xf>
    <xf numFmtId="0" fontId="63" fillId="2" borderId="15" xfId="0" quotePrefix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 applyProtection="1">
      <alignment horizontal="left" vertical="center" wrapText="1"/>
    </xf>
    <xf numFmtId="0" fontId="63" fillId="2" borderId="36" xfId="0" quotePrefix="1" applyFont="1" applyFill="1" applyBorder="1" applyAlignment="1">
      <alignment horizontal="left" vertical="center"/>
    </xf>
    <xf numFmtId="0" fontId="2" fillId="3" borderId="15" xfId="2" applyFont="1" applyFill="1" applyBorder="1" applyAlignment="1">
      <alignment horizontal="center" wrapText="1"/>
    </xf>
    <xf numFmtId="0" fontId="2" fillId="6" borderId="15" xfId="2" applyFont="1" applyFill="1" applyBorder="1" applyAlignment="1">
      <alignment horizontal="left"/>
    </xf>
    <xf numFmtId="3" fontId="2" fillId="2" borderId="4" xfId="1" quotePrefix="1" applyNumberFormat="1" applyFont="1" applyFill="1" applyBorder="1" applyAlignment="1">
      <alignment horizontal="center" vertical="center" wrapText="1"/>
    </xf>
    <xf numFmtId="3" fontId="2" fillId="2" borderId="5" xfId="1" quotePrefix="1" applyNumberFormat="1" applyFont="1" applyFill="1" applyBorder="1" applyAlignment="1">
      <alignment horizontal="center" vertical="center" wrapText="1"/>
    </xf>
    <xf numFmtId="3" fontId="2" fillId="2" borderId="6" xfId="1" quotePrefix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3" fontId="2" fillId="0" borderId="13" xfId="1" applyNumberFormat="1" applyFont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9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 readingOrder="1"/>
    </xf>
    <xf numFmtId="0" fontId="2" fillId="3" borderId="15" xfId="2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5" borderId="15" xfId="2" applyFont="1" applyFill="1" applyBorder="1" applyAlignment="1">
      <alignment horizontal="center" vertical="center" wrapText="1"/>
    </xf>
    <xf numFmtId="0" fontId="2" fillId="3" borderId="15" xfId="2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/>
    </xf>
    <xf numFmtId="0" fontId="36" fillId="2" borderId="18" xfId="0" applyFont="1" applyFill="1" applyBorder="1" applyAlignment="1">
      <alignment horizontal="center"/>
    </xf>
    <xf numFmtId="3" fontId="38" fillId="2" borderId="2" xfId="1" applyNumberFormat="1" applyFont="1" applyFill="1" applyBorder="1" applyAlignment="1">
      <alignment horizontal="center" vertical="center" wrapText="1"/>
    </xf>
    <xf numFmtId="3" fontId="38" fillId="2" borderId="30" xfId="1" applyNumberFormat="1" applyFont="1" applyFill="1" applyBorder="1" applyAlignment="1">
      <alignment horizontal="center" vertical="center" wrapText="1"/>
    </xf>
    <xf numFmtId="3" fontId="38" fillId="2" borderId="3" xfId="1" applyNumberFormat="1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 readingOrder="1"/>
    </xf>
    <xf numFmtId="0" fontId="15" fillId="0" borderId="1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3" fontId="15" fillId="0" borderId="15" xfId="1" applyNumberFormat="1" applyFont="1" applyBorder="1" applyAlignment="1">
      <alignment horizontal="center" vertical="center" wrapText="1"/>
    </xf>
    <xf numFmtId="3" fontId="15" fillId="0" borderId="17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 readingOrder="1"/>
    </xf>
    <xf numFmtId="0" fontId="2" fillId="2" borderId="14" xfId="1" applyFont="1" applyFill="1" applyBorder="1" applyAlignment="1">
      <alignment horizontal="center" vertical="center" wrapText="1" readingOrder="1"/>
    </xf>
    <xf numFmtId="3" fontId="15" fillId="0" borderId="1" xfId="1" applyNumberFormat="1" applyFont="1" applyBorder="1" applyAlignment="1">
      <alignment horizontal="center" vertical="center" wrapText="1"/>
    </xf>
    <xf numFmtId="3" fontId="15" fillId="0" borderId="14" xfId="1" applyNumberFormat="1" applyFont="1" applyBorder="1" applyAlignment="1">
      <alignment horizontal="center" vertical="center" wrapText="1"/>
    </xf>
    <xf numFmtId="0" fontId="38" fillId="2" borderId="15" xfId="1" applyFont="1" applyFill="1" applyBorder="1" applyAlignment="1">
      <alignment horizontal="center" vertical="center" wrapText="1" readingOrder="1"/>
    </xf>
    <xf numFmtId="3" fontId="37" fillId="2" borderId="15" xfId="1" quotePrefix="1" applyNumberFormat="1" applyFont="1" applyFill="1" applyBorder="1" applyAlignment="1">
      <alignment horizontal="center" vertical="center" wrapText="1"/>
    </xf>
    <xf numFmtId="3" fontId="38" fillId="2" borderId="15" xfId="1" applyNumberFormat="1" applyFont="1" applyFill="1" applyBorder="1" applyAlignment="1">
      <alignment horizontal="center" vertical="center" wrapText="1"/>
    </xf>
    <xf numFmtId="0" fontId="38" fillId="2" borderId="1" xfId="1" applyFont="1" applyFill="1" applyBorder="1" applyAlignment="1">
      <alignment horizontal="center" vertical="center" wrapText="1"/>
    </xf>
    <xf numFmtId="0" fontId="38" fillId="2" borderId="7" xfId="1" applyFont="1" applyFill="1" applyBorder="1" applyAlignment="1">
      <alignment horizontal="center" vertical="center" wrapText="1"/>
    </xf>
    <xf numFmtId="0" fontId="38" fillId="2" borderId="14" xfId="1" applyFont="1" applyFill="1" applyBorder="1" applyAlignment="1">
      <alignment horizontal="center" vertical="center" wrapText="1"/>
    </xf>
  </cellXfs>
  <cellStyles count="7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66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yperlink 2" xfId="67"/>
    <cellStyle name="Hyperlink 3" xfId="68"/>
    <cellStyle name="Input" xfId="38"/>
    <cellStyle name="Linked Cell" xfId="39"/>
    <cellStyle name="Neutral" xfId="40"/>
    <cellStyle name="Normal 2" xfId="41"/>
    <cellStyle name="Normal 2 2" xfId="69"/>
    <cellStyle name="Normal 3" xfId="42"/>
    <cellStyle name="Normal 3 2" xfId="70"/>
    <cellStyle name="Normal 4" xfId="71"/>
    <cellStyle name="Normalno" xfId="0" builtinId="0"/>
    <cellStyle name="Normalno 2" xfId="43"/>
    <cellStyle name="Normalno 2 2" xfId="44"/>
    <cellStyle name="Normalno 2 2 2" xfId="2"/>
    <cellStyle name="Normalno 2 3" xfId="4"/>
    <cellStyle name="Normalno 2 4" xfId="45"/>
    <cellStyle name="Normalno 3" xfId="3"/>
    <cellStyle name="Normalno 4" xfId="1"/>
    <cellStyle name="Normalno 4 2" xfId="46"/>
    <cellStyle name="Normalno 5" xfId="47"/>
    <cellStyle name="Normalno 5 2" xfId="48"/>
    <cellStyle name="Normalno 6" xfId="49"/>
    <cellStyle name="Normalno 7" xfId="50"/>
    <cellStyle name="Normalno 8" xfId="51"/>
    <cellStyle name="Normalno 9" xfId="52"/>
    <cellStyle name="Note" xfId="53"/>
    <cellStyle name="Obično_GFI-POD ver. 1.0.5" xfId="54"/>
    <cellStyle name="Output" xfId="55"/>
    <cellStyle name="Postotak 2" xfId="56"/>
    <cellStyle name="TableStyleLight1" xfId="57"/>
    <cellStyle name="TableStyleLight1 2" xfId="58"/>
    <cellStyle name="Title" xfId="59"/>
    <cellStyle name="Total" xfId="60"/>
    <cellStyle name="Warning Text" xfId="61"/>
    <cellStyle name="Zarez 2" xfId="62"/>
    <cellStyle name="Zarez 3" xfId="63"/>
    <cellStyle name="Zarez 4" xfId="64"/>
    <cellStyle name="Zarez 5" xfId="65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76200</xdr:colOff>
      <xdr:row>6</xdr:row>
      <xdr:rowOff>247650</xdr:rowOff>
    </xdr:to>
    <xdr:pic>
      <xdr:nvPicPr>
        <xdr:cNvPr id="2" name="Slika 1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000"/>
          <a:ext cx="19050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0"/>
  <sheetViews>
    <sheetView workbookViewId="0">
      <selection activeCell="M13" sqref="M13:N13"/>
    </sheetView>
  </sheetViews>
  <sheetFormatPr defaultRowHeight="15" x14ac:dyDescent="0.25"/>
  <cols>
    <col min="1" max="7" width="9.140625" style="179"/>
    <col min="8" max="8" width="17.42578125" style="179" customWidth="1"/>
    <col min="9" max="16384" width="9.140625" style="179"/>
  </cols>
  <sheetData>
    <row r="7" spans="2:8" ht="112.5" customHeight="1" x14ac:dyDescent="0.25"/>
    <row r="10" spans="2:8" ht="81" customHeight="1" x14ac:dyDescent="0.25">
      <c r="B10" s="436" t="s">
        <v>425</v>
      </c>
      <c r="C10" s="436"/>
      <c r="D10" s="436"/>
      <c r="E10" s="436"/>
      <c r="F10" s="436"/>
      <c r="G10" s="436"/>
      <c r="H10" s="436"/>
    </row>
  </sheetData>
  <mergeCells count="1">
    <mergeCell ref="B10:H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topLeftCell="A10" workbookViewId="0">
      <selection activeCell="A15" sqref="A15:H15"/>
    </sheetView>
  </sheetViews>
  <sheetFormatPr defaultRowHeight="15" x14ac:dyDescent="0.25"/>
  <cols>
    <col min="1" max="1" width="12.85546875" style="179" customWidth="1"/>
    <col min="2" max="2" width="17.42578125" style="179" customWidth="1"/>
    <col min="3" max="3" width="23.28515625" style="179" customWidth="1"/>
    <col min="4" max="7" width="9.140625" style="179"/>
    <col min="8" max="8" width="7" style="179" customWidth="1"/>
    <col min="9" max="9" width="15.28515625" style="179" bestFit="1" customWidth="1"/>
    <col min="10" max="11" width="9.140625" style="179"/>
    <col min="12" max="12" width="13.28515625" style="179" bestFit="1" customWidth="1"/>
    <col min="13" max="16384" width="9.140625" style="179"/>
  </cols>
  <sheetData>
    <row r="2" spans="1:8" ht="21" x14ac:dyDescent="0.35">
      <c r="A2" s="454" t="s">
        <v>426</v>
      </c>
      <c r="B2" s="454"/>
      <c r="C2" s="454"/>
      <c r="D2" s="454"/>
      <c r="E2" s="454"/>
      <c r="F2" s="454"/>
      <c r="G2" s="454"/>
      <c r="H2" s="454"/>
    </row>
    <row r="3" spans="1:8" ht="34.5" customHeight="1" x14ac:dyDescent="0.25">
      <c r="A3" s="455" t="s">
        <v>329</v>
      </c>
      <c r="B3" s="455"/>
      <c r="C3" s="455"/>
      <c r="D3" s="455"/>
      <c r="E3" s="455"/>
      <c r="F3" s="455"/>
      <c r="G3" s="455"/>
      <c r="H3" s="455"/>
    </row>
    <row r="4" spans="1:8" x14ac:dyDescent="0.25">
      <c r="A4" s="456"/>
      <c r="B4" s="456"/>
      <c r="C4" s="456"/>
      <c r="D4" s="456"/>
      <c r="E4" s="456"/>
      <c r="F4" s="456"/>
      <c r="G4" s="456"/>
      <c r="H4" s="456"/>
    </row>
    <row r="5" spans="1:8" x14ac:dyDescent="0.25">
      <c r="A5" s="180" t="s">
        <v>306</v>
      </c>
      <c r="B5" s="180" t="s">
        <v>307</v>
      </c>
      <c r="C5" s="457" t="s">
        <v>308</v>
      </c>
      <c r="D5" s="457"/>
      <c r="E5" s="457"/>
      <c r="F5" s="457"/>
      <c r="G5" s="457"/>
      <c r="H5" s="457"/>
    </row>
    <row r="6" spans="1:8" ht="30.75" customHeight="1" x14ac:dyDescent="0.25">
      <c r="A6" s="458" t="s">
        <v>309</v>
      </c>
      <c r="B6" s="461" t="s">
        <v>310</v>
      </c>
      <c r="C6" s="448" t="s">
        <v>311</v>
      </c>
      <c r="D6" s="449"/>
      <c r="E6" s="449"/>
      <c r="F6" s="449"/>
      <c r="G6" s="449"/>
      <c r="H6" s="450"/>
    </row>
    <row r="7" spans="1:8" ht="28.5" customHeight="1" x14ac:dyDescent="0.25">
      <c r="A7" s="459"/>
      <c r="B7" s="462"/>
      <c r="C7" s="451" t="s">
        <v>312</v>
      </c>
      <c r="D7" s="452"/>
      <c r="E7" s="452"/>
      <c r="F7" s="452"/>
      <c r="G7" s="452"/>
      <c r="H7" s="453"/>
    </row>
    <row r="8" spans="1:8" ht="30" customHeight="1" x14ac:dyDescent="0.25">
      <c r="A8" s="459"/>
      <c r="B8" s="437" t="s">
        <v>313</v>
      </c>
      <c r="C8" s="463" t="s">
        <v>314</v>
      </c>
      <c r="D8" s="463"/>
      <c r="E8" s="463"/>
      <c r="F8" s="463"/>
      <c r="G8" s="463"/>
      <c r="H8" s="464"/>
    </row>
    <row r="9" spans="1:8" x14ac:dyDescent="0.25">
      <c r="A9" s="459"/>
      <c r="B9" s="437"/>
      <c r="C9" s="439" t="s">
        <v>315</v>
      </c>
      <c r="D9" s="439"/>
      <c r="E9" s="439"/>
      <c r="F9" s="439"/>
      <c r="G9" s="439"/>
      <c r="H9" s="440"/>
    </row>
    <row r="10" spans="1:8" ht="45" customHeight="1" x14ac:dyDescent="0.25">
      <c r="A10" s="459"/>
      <c r="B10" s="181" t="s">
        <v>316</v>
      </c>
      <c r="C10" s="441" t="s">
        <v>317</v>
      </c>
      <c r="D10" s="442"/>
      <c r="E10" s="442"/>
      <c r="F10" s="442"/>
      <c r="G10" s="442"/>
      <c r="H10" s="443"/>
    </row>
    <row r="11" spans="1:8" ht="60" x14ac:dyDescent="0.25">
      <c r="A11" s="459"/>
      <c r="B11" s="182" t="s">
        <v>318</v>
      </c>
      <c r="C11" s="444" t="s">
        <v>319</v>
      </c>
      <c r="D11" s="444"/>
      <c r="E11" s="444"/>
      <c r="F11" s="444"/>
      <c r="G11" s="444"/>
      <c r="H11" s="445"/>
    </row>
    <row r="12" spans="1:8" ht="46.5" customHeight="1" x14ac:dyDescent="0.25">
      <c r="A12" s="459"/>
      <c r="B12" s="446" t="s">
        <v>320</v>
      </c>
      <c r="C12" s="448" t="s">
        <v>321</v>
      </c>
      <c r="D12" s="449"/>
      <c r="E12" s="449"/>
      <c r="F12" s="449"/>
      <c r="G12" s="449"/>
      <c r="H12" s="450"/>
    </row>
    <row r="13" spans="1:8" ht="60.75" customHeight="1" x14ac:dyDescent="0.25">
      <c r="A13" s="460"/>
      <c r="B13" s="447"/>
      <c r="C13" s="451" t="s">
        <v>322</v>
      </c>
      <c r="D13" s="452"/>
      <c r="E13" s="452"/>
      <c r="F13" s="452"/>
      <c r="G13" s="452"/>
      <c r="H13" s="453"/>
    </row>
    <row r="14" spans="1:8" ht="69.75" customHeight="1" x14ac:dyDescent="0.25">
      <c r="A14" s="183" t="s">
        <v>323</v>
      </c>
      <c r="B14" s="182" t="s">
        <v>324</v>
      </c>
      <c r="C14" s="437" t="s">
        <v>325</v>
      </c>
      <c r="D14" s="437"/>
      <c r="E14" s="437"/>
      <c r="F14" s="437"/>
      <c r="G14" s="437"/>
      <c r="H14" s="437"/>
    </row>
    <row r="15" spans="1:8" ht="111" customHeight="1" x14ac:dyDescent="0.25">
      <c r="A15" s="184" t="s">
        <v>326</v>
      </c>
      <c r="B15" s="381" t="s">
        <v>327</v>
      </c>
      <c r="C15" s="438" t="s">
        <v>328</v>
      </c>
      <c r="D15" s="438"/>
      <c r="E15" s="438"/>
      <c r="F15" s="438"/>
      <c r="G15" s="438"/>
      <c r="H15" s="438"/>
    </row>
    <row r="36" spans="9:12" x14ac:dyDescent="0.25">
      <c r="I36" s="185"/>
    </row>
    <row r="39" spans="9:12" x14ac:dyDescent="0.25">
      <c r="I39" s="185"/>
      <c r="L39" s="185"/>
    </row>
  </sheetData>
  <mergeCells count="18">
    <mergeCell ref="B12:B13"/>
    <mergeCell ref="C12:H12"/>
    <mergeCell ref="C13:H13"/>
    <mergeCell ref="A2:H2"/>
    <mergeCell ref="A3:H3"/>
    <mergeCell ref="A4:H4"/>
    <mergeCell ref="C5:H5"/>
    <mergeCell ref="A6:A13"/>
    <mergeCell ref="B6:B7"/>
    <mergeCell ref="C6:H6"/>
    <mergeCell ref="C7:H7"/>
    <mergeCell ref="B8:B9"/>
    <mergeCell ref="C8:H8"/>
    <mergeCell ref="C14:H14"/>
    <mergeCell ref="C15:H15"/>
    <mergeCell ref="C9:H9"/>
    <mergeCell ref="C10:H10"/>
    <mergeCell ref="C11:H11"/>
  </mergeCells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sqref="A1:H1"/>
    </sheetView>
  </sheetViews>
  <sheetFormatPr defaultRowHeight="15" x14ac:dyDescent="0.25"/>
  <cols>
    <col min="1" max="1" width="6.28515625" style="186" customWidth="1"/>
    <col min="2" max="2" width="6" style="186" customWidth="1"/>
    <col min="3" max="3" width="8.7109375" style="186" customWidth="1"/>
    <col min="4" max="4" width="9.5703125" style="186" customWidth="1"/>
    <col min="5" max="5" width="17.28515625" style="186" customWidth="1"/>
    <col min="6" max="6" width="20" style="186" customWidth="1"/>
    <col min="7" max="7" width="20.85546875" style="186" bestFit="1" customWidth="1"/>
    <col min="8" max="8" width="21.140625" style="186" customWidth="1"/>
    <col min="9" max="9" width="10.140625" style="186" bestFit="1" customWidth="1"/>
    <col min="10" max="11" width="12.7109375" style="186" bestFit="1" customWidth="1"/>
    <col min="12" max="12" width="10.7109375" style="186" bestFit="1" customWidth="1"/>
    <col min="13" max="13" width="10.140625" style="186" bestFit="1" customWidth="1"/>
    <col min="14" max="14" width="10.7109375" style="186" bestFit="1" customWidth="1"/>
    <col min="15" max="15" width="10.140625" style="186" bestFit="1" customWidth="1"/>
    <col min="16" max="16" width="10.85546875" style="186" bestFit="1" customWidth="1"/>
    <col min="17" max="17" width="11.7109375" style="186" bestFit="1" customWidth="1"/>
    <col min="18" max="16384" width="9.140625" style="186"/>
  </cols>
  <sheetData>
    <row r="1" spans="1:15" ht="42" customHeight="1" x14ac:dyDescent="0.25">
      <c r="A1" s="474" t="s">
        <v>427</v>
      </c>
      <c r="B1" s="474"/>
      <c r="C1" s="474"/>
      <c r="D1" s="474"/>
      <c r="E1" s="474"/>
      <c r="F1" s="474"/>
      <c r="G1" s="474"/>
      <c r="H1" s="474"/>
      <c r="I1" s="215"/>
      <c r="J1" s="215"/>
      <c r="K1" s="215"/>
      <c r="L1" s="215"/>
      <c r="M1" s="215"/>
      <c r="N1" s="215"/>
      <c r="O1" s="215"/>
    </row>
    <row r="2" spans="1:15" ht="18" customHeight="1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5" ht="15.75" customHeight="1" x14ac:dyDescent="0.25">
      <c r="A3" s="475" t="s">
        <v>336</v>
      </c>
      <c r="B3" s="475"/>
      <c r="C3" s="475"/>
      <c r="D3" s="475"/>
      <c r="E3" s="475"/>
      <c r="F3" s="475"/>
      <c r="G3" s="475"/>
      <c r="H3" s="475"/>
      <c r="I3" s="215"/>
      <c r="J3" s="215"/>
      <c r="K3" s="215"/>
      <c r="L3" s="215"/>
      <c r="M3" s="215"/>
      <c r="N3" s="215"/>
      <c r="O3" s="215"/>
    </row>
    <row r="4" spans="1:15" ht="18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  <c r="M4" s="188"/>
      <c r="N4" s="188"/>
    </row>
    <row r="5" spans="1:15" ht="18" customHeight="1" x14ac:dyDescent="0.25">
      <c r="A5" s="475" t="s">
        <v>337</v>
      </c>
      <c r="B5" s="475"/>
      <c r="C5" s="475"/>
      <c r="D5" s="475"/>
      <c r="E5" s="475"/>
      <c r="F5" s="475"/>
      <c r="G5" s="475"/>
      <c r="H5" s="475"/>
      <c r="I5" s="215"/>
      <c r="J5" s="215"/>
      <c r="K5" s="215"/>
      <c r="L5" s="215"/>
      <c r="M5" s="215"/>
      <c r="N5" s="215"/>
      <c r="O5" s="215"/>
    </row>
    <row r="6" spans="1:15" ht="18" x14ac:dyDescent="0.25">
      <c r="A6" s="189"/>
      <c r="B6" s="190"/>
      <c r="C6" s="190"/>
      <c r="D6" s="190"/>
      <c r="E6" s="191"/>
      <c r="F6" s="192"/>
      <c r="G6" s="192"/>
      <c r="H6" s="192"/>
    </row>
    <row r="7" spans="1:15" ht="25.5" customHeight="1" x14ac:dyDescent="0.25">
      <c r="A7" s="477" t="s">
        <v>350</v>
      </c>
      <c r="B7" s="478"/>
      <c r="C7" s="478"/>
      <c r="D7" s="478"/>
      <c r="E7" s="479"/>
      <c r="F7" s="212" t="s">
        <v>331</v>
      </c>
      <c r="G7" s="212" t="s">
        <v>348</v>
      </c>
      <c r="H7" s="214" t="s">
        <v>349</v>
      </c>
    </row>
    <row r="8" spans="1:15" x14ac:dyDescent="0.25">
      <c r="A8" s="486" t="s">
        <v>338</v>
      </c>
      <c r="B8" s="470"/>
      <c r="C8" s="470"/>
      <c r="D8" s="470"/>
      <c r="E8" s="487"/>
      <c r="F8" s="217">
        <f>SUM(F9+F10)</f>
        <v>10984227</v>
      </c>
      <c r="G8" s="217">
        <f>SUM(H8-F8)</f>
        <v>1162486</v>
      </c>
      <c r="H8" s="217">
        <f t="shared" ref="H8" si="0">SUM(H9+H10)</f>
        <v>12146713</v>
      </c>
    </row>
    <row r="9" spans="1:15" x14ac:dyDescent="0.25">
      <c r="A9" s="483" t="s">
        <v>339</v>
      </c>
      <c r="B9" s="466"/>
      <c r="C9" s="466"/>
      <c r="D9" s="466"/>
      <c r="E9" s="468"/>
      <c r="F9" s="218">
        <v>10984227</v>
      </c>
      <c r="G9" s="218">
        <f>SUM(H9-F9)</f>
        <v>1162486</v>
      </c>
      <c r="H9" s="218">
        <v>12146713</v>
      </c>
      <c r="K9" s="200"/>
    </row>
    <row r="10" spans="1:15" x14ac:dyDescent="0.25">
      <c r="A10" s="488" t="s">
        <v>340</v>
      </c>
      <c r="B10" s="468"/>
      <c r="C10" s="468"/>
      <c r="D10" s="468"/>
      <c r="E10" s="468"/>
      <c r="F10" s="218">
        <v>0</v>
      </c>
      <c r="G10" s="218">
        <f>SUM(H10-F10)</f>
        <v>0</v>
      </c>
      <c r="H10" s="218">
        <v>0</v>
      </c>
      <c r="I10" s="201"/>
      <c r="J10" s="201"/>
      <c r="L10" s="201"/>
    </row>
    <row r="11" spans="1:15" x14ac:dyDescent="0.25">
      <c r="A11" s="202" t="s">
        <v>341</v>
      </c>
      <c r="B11" s="203"/>
      <c r="C11" s="203"/>
      <c r="D11" s="203"/>
      <c r="E11" s="203"/>
      <c r="F11" s="217">
        <f>SUM(F12:F13)</f>
        <v>8561308</v>
      </c>
      <c r="G11" s="217">
        <f>SUM(G12:G13)</f>
        <v>1162486</v>
      </c>
      <c r="H11" s="217">
        <f t="shared" ref="H11" si="1">SUM(H12:H13)</f>
        <v>9723794</v>
      </c>
      <c r="J11" s="201"/>
      <c r="K11" s="201"/>
    </row>
    <row r="12" spans="1:15" x14ac:dyDescent="0.25">
      <c r="A12" s="465" t="s">
        <v>342</v>
      </c>
      <c r="B12" s="466"/>
      <c r="C12" s="466"/>
      <c r="D12" s="466"/>
      <c r="E12" s="466"/>
      <c r="F12" s="218">
        <v>8159471</v>
      </c>
      <c r="G12" s="218">
        <f>SUM(H12-F12)</f>
        <v>1103402</v>
      </c>
      <c r="H12" s="218">
        <v>9262873</v>
      </c>
      <c r="J12" s="201"/>
      <c r="K12" s="201"/>
    </row>
    <row r="13" spans="1:15" x14ac:dyDescent="0.25">
      <c r="A13" s="467" t="s">
        <v>263</v>
      </c>
      <c r="B13" s="468"/>
      <c r="C13" s="468"/>
      <c r="D13" s="468"/>
      <c r="E13" s="468"/>
      <c r="F13" s="218">
        <v>401837</v>
      </c>
      <c r="G13" s="207">
        <f>SUM(H13-F13)</f>
        <v>59084</v>
      </c>
      <c r="H13" s="218">
        <v>460921</v>
      </c>
      <c r="J13" s="201"/>
    </row>
    <row r="14" spans="1:15" x14ac:dyDescent="0.25">
      <c r="A14" s="469" t="s">
        <v>343</v>
      </c>
      <c r="B14" s="470"/>
      <c r="C14" s="470"/>
      <c r="D14" s="470"/>
      <c r="E14" s="470"/>
      <c r="F14" s="217">
        <f t="shared" ref="F14:H14" si="2">SUM(F8-F11)</f>
        <v>2422919</v>
      </c>
      <c r="G14" s="217">
        <f t="shared" si="2"/>
        <v>0</v>
      </c>
      <c r="H14" s="217">
        <f t="shared" si="2"/>
        <v>2422919</v>
      </c>
      <c r="J14" s="201"/>
    </row>
    <row r="15" spans="1:15" ht="18" x14ac:dyDescent="0.25">
      <c r="A15" s="187"/>
      <c r="B15" s="204"/>
      <c r="C15" s="204"/>
      <c r="D15" s="204"/>
      <c r="E15" s="204"/>
      <c r="F15" s="204"/>
      <c r="G15" s="204"/>
      <c r="H15" s="204"/>
      <c r="I15" s="204"/>
      <c r="J15" s="308"/>
      <c r="K15" s="205"/>
      <c r="L15" s="205"/>
      <c r="M15" s="205"/>
      <c r="N15" s="205"/>
    </row>
    <row r="16" spans="1:15" ht="18" customHeight="1" x14ac:dyDescent="0.25">
      <c r="A16" s="475" t="s">
        <v>344</v>
      </c>
      <c r="B16" s="475"/>
      <c r="C16" s="475"/>
      <c r="D16" s="475"/>
      <c r="E16" s="475"/>
      <c r="F16" s="475"/>
      <c r="G16" s="475"/>
      <c r="H16" s="475"/>
      <c r="I16" s="215"/>
      <c r="J16" s="215"/>
      <c r="K16" s="310"/>
      <c r="L16" s="215"/>
      <c r="M16" s="215"/>
      <c r="N16" s="215"/>
      <c r="O16" s="215"/>
    </row>
    <row r="17" spans="1:17" ht="18" x14ac:dyDescent="0.25">
      <c r="A17" s="187"/>
      <c r="B17" s="204"/>
      <c r="C17" s="204"/>
      <c r="D17" s="204"/>
      <c r="E17" s="204"/>
      <c r="F17" s="204"/>
      <c r="G17" s="204"/>
      <c r="H17" s="204"/>
      <c r="I17" s="204"/>
      <c r="J17" s="309"/>
      <c r="K17" s="205"/>
      <c r="L17" s="205"/>
      <c r="M17" s="205"/>
      <c r="N17" s="205"/>
    </row>
    <row r="18" spans="1:17" ht="25.5" customHeight="1" x14ac:dyDescent="0.25">
      <c r="A18" s="477" t="s">
        <v>351</v>
      </c>
      <c r="B18" s="478"/>
      <c r="C18" s="478"/>
      <c r="D18" s="478"/>
      <c r="E18" s="479"/>
      <c r="F18" s="216" t="s">
        <v>331</v>
      </c>
      <c r="G18" s="197" t="s">
        <v>348</v>
      </c>
      <c r="H18" s="199" t="s">
        <v>349</v>
      </c>
      <c r="K18" s="201"/>
    </row>
    <row r="19" spans="1:17" ht="27.75" customHeight="1" x14ac:dyDescent="0.25">
      <c r="A19" s="483" t="s">
        <v>125</v>
      </c>
      <c r="B19" s="484"/>
      <c r="C19" s="484"/>
      <c r="D19" s="484"/>
      <c r="E19" s="485"/>
      <c r="F19" s="219">
        <v>0</v>
      </c>
      <c r="G19" s="220">
        <v>0</v>
      </c>
      <c r="H19" s="219">
        <v>0</v>
      </c>
    </row>
    <row r="20" spans="1:17" ht="25.5" customHeight="1" x14ac:dyDescent="0.25">
      <c r="A20" s="483" t="s">
        <v>345</v>
      </c>
      <c r="B20" s="466"/>
      <c r="C20" s="466"/>
      <c r="D20" s="466"/>
      <c r="E20" s="466"/>
      <c r="F20" s="219">
        <v>0</v>
      </c>
      <c r="G20" s="219">
        <v>0</v>
      </c>
      <c r="H20" s="219">
        <v>0</v>
      </c>
    </row>
    <row r="21" spans="1:17" ht="18" customHeight="1" x14ac:dyDescent="0.25">
      <c r="A21" s="469" t="s">
        <v>346</v>
      </c>
      <c r="B21" s="470"/>
      <c r="C21" s="470"/>
      <c r="D21" s="470"/>
      <c r="E21" s="470"/>
      <c r="F21" s="221">
        <f t="shared" ref="F21:H21" si="3">SUM(F19-F20)</f>
        <v>0</v>
      </c>
      <c r="G21" s="221">
        <f t="shared" si="3"/>
        <v>0</v>
      </c>
      <c r="H21" s="221">
        <f t="shared" si="3"/>
        <v>0</v>
      </c>
    </row>
    <row r="22" spans="1:17" ht="18" x14ac:dyDescent="0.25">
      <c r="A22" s="206"/>
      <c r="B22" s="204"/>
      <c r="C22" s="204"/>
      <c r="D22" s="204"/>
      <c r="E22" s="204"/>
      <c r="F22" s="204"/>
      <c r="G22" s="204"/>
      <c r="H22" s="204"/>
      <c r="I22" s="204"/>
      <c r="J22" s="205"/>
      <c r="K22" s="205"/>
      <c r="L22" s="205"/>
      <c r="M22" s="205"/>
      <c r="N22" s="205"/>
      <c r="Q22" s="201"/>
    </row>
    <row r="23" spans="1:17" ht="18" customHeight="1" x14ac:dyDescent="0.25">
      <c r="A23" s="475" t="s">
        <v>330</v>
      </c>
      <c r="B23" s="475"/>
      <c r="C23" s="475"/>
      <c r="D23" s="475"/>
      <c r="E23" s="475"/>
      <c r="F23" s="475"/>
      <c r="G23" s="475"/>
      <c r="H23" s="475"/>
      <c r="I23" s="215"/>
      <c r="J23" s="215"/>
      <c r="K23" s="215"/>
      <c r="L23" s="215"/>
      <c r="M23" s="215"/>
      <c r="N23" s="215"/>
      <c r="O23" s="215"/>
    </row>
    <row r="24" spans="1:17" ht="18" x14ac:dyDescent="0.25">
      <c r="A24" s="206"/>
      <c r="B24" s="204"/>
      <c r="C24" s="204"/>
      <c r="D24" s="204"/>
      <c r="E24" s="204"/>
      <c r="F24" s="204"/>
      <c r="G24" s="204"/>
      <c r="H24" s="204"/>
      <c r="I24" s="204"/>
      <c r="J24" s="205"/>
      <c r="K24" s="205"/>
      <c r="L24" s="205"/>
      <c r="M24" s="205"/>
      <c r="N24" s="205"/>
      <c r="Q24" s="200"/>
    </row>
    <row r="25" spans="1:17" ht="25.5" customHeight="1" x14ac:dyDescent="0.25">
      <c r="A25" s="477" t="s">
        <v>352</v>
      </c>
      <c r="B25" s="478"/>
      <c r="C25" s="478"/>
      <c r="D25" s="478"/>
      <c r="E25" s="479"/>
      <c r="F25" s="197" t="s">
        <v>331</v>
      </c>
      <c r="G25" s="213" t="s">
        <v>348</v>
      </c>
      <c r="H25" s="199" t="s">
        <v>349</v>
      </c>
      <c r="K25" s="200"/>
      <c r="L25" s="200"/>
    </row>
    <row r="26" spans="1:17" x14ac:dyDescent="0.25">
      <c r="A26" s="193"/>
      <c r="B26" s="194"/>
      <c r="C26" s="194"/>
      <c r="D26" s="195"/>
      <c r="E26" s="196"/>
      <c r="F26" s="198" t="s">
        <v>10</v>
      </c>
      <c r="G26" s="197" t="s">
        <v>332</v>
      </c>
      <c r="H26" s="198" t="s">
        <v>10</v>
      </c>
    </row>
    <row r="27" spans="1:17" ht="30.75" customHeight="1" x14ac:dyDescent="0.25">
      <c r="A27" s="480" t="s">
        <v>333</v>
      </c>
      <c r="B27" s="481"/>
      <c r="C27" s="481"/>
      <c r="D27" s="481"/>
      <c r="E27" s="482"/>
      <c r="F27" s="223">
        <v>-6259482.0300000003</v>
      </c>
      <c r="G27" s="222">
        <f>SUM(H27-F27)</f>
        <v>0</v>
      </c>
      <c r="H27" s="223">
        <v>-6259482.0300000003</v>
      </c>
      <c r="K27" s="200"/>
      <c r="L27" s="200"/>
    </row>
    <row r="28" spans="1:17" ht="34.5" customHeight="1" x14ac:dyDescent="0.25">
      <c r="A28" s="471" t="s">
        <v>334</v>
      </c>
      <c r="B28" s="472"/>
      <c r="C28" s="472"/>
      <c r="D28" s="472"/>
      <c r="E28" s="473"/>
      <c r="F28" s="224">
        <v>-2422919</v>
      </c>
      <c r="G28" s="224">
        <f>SUM(H28-F28)</f>
        <v>0</v>
      </c>
      <c r="H28" s="225">
        <v>-2422919</v>
      </c>
      <c r="L28" s="200"/>
    </row>
    <row r="29" spans="1:17" x14ac:dyDescent="0.25">
      <c r="K29" s="200"/>
      <c r="Q29" s="200"/>
    </row>
    <row r="30" spans="1:17" x14ac:dyDescent="0.25">
      <c r="Q30" s="200"/>
    </row>
    <row r="31" spans="1:17" ht="16.5" customHeight="1" x14ac:dyDescent="0.25">
      <c r="A31" s="465" t="s">
        <v>335</v>
      </c>
      <c r="B31" s="466"/>
      <c r="C31" s="466"/>
      <c r="D31" s="466"/>
      <c r="E31" s="466"/>
      <c r="F31" s="207">
        <f>SUM(F14+F21+F28)</f>
        <v>0</v>
      </c>
      <c r="G31" s="207">
        <f>SUM(G14+G21+G28)</f>
        <v>0</v>
      </c>
      <c r="H31" s="207">
        <f t="shared" ref="H31" si="4">SUM(H14+H21+H28)</f>
        <v>0</v>
      </c>
    </row>
    <row r="32" spans="1:17" ht="11.25" customHeight="1" x14ac:dyDescent="0.25">
      <c r="A32" s="208"/>
      <c r="B32" s="209"/>
      <c r="C32" s="209"/>
      <c r="D32" s="209"/>
      <c r="E32" s="209"/>
      <c r="F32" s="210"/>
      <c r="G32" s="210"/>
      <c r="H32" s="210"/>
      <c r="I32" s="210"/>
      <c r="J32" s="210"/>
      <c r="K32" s="210"/>
      <c r="L32" s="210"/>
      <c r="M32" s="210"/>
      <c r="N32" s="210"/>
    </row>
    <row r="33" spans="1:14" ht="36.75" customHeight="1" x14ac:dyDescent="0.25">
      <c r="A33" s="476" t="s">
        <v>347</v>
      </c>
      <c r="B33" s="476"/>
      <c r="C33" s="476"/>
      <c r="D33" s="476"/>
      <c r="E33" s="476"/>
      <c r="F33" s="476"/>
      <c r="G33" s="476"/>
      <c r="H33" s="476"/>
      <c r="I33" s="211"/>
      <c r="J33" s="211"/>
      <c r="K33" s="211"/>
      <c r="L33" s="211"/>
      <c r="M33" s="211"/>
      <c r="N33" s="211"/>
    </row>
    <row r="35" spans="1:14" ht="29.25" customHeight="1" x14ac:dyDescent="0.25"/>
    <row r="38" spans="1:14" ht="15" customHeight="1" x14ac:dyDescent="0.25"/>
    <row r="41" spans="1:14" ht="15" customHeight="1" x14ac:dyDescent="0.25"/>
  </sheetData>
  <mergeCells count="21">
    <mergeCell ref="A1:H1"/>
    <mergeCell ref="A3:H3"/>
    <mergeCell ref="A33:H33"/>
    <mergeCell ref="A23:H23"/>
    <mergeCell ref="A25:E25"/>
    <mergeCell ref="A5:H5"/>
    <mergeCell ref="A16:H16"/>
    <mergeCell ref="A7:E7"/>
    <mergeCell ref="A18:E18"/>
    <mergeCell ref="A27:E27"/>
    <mergeCell ref="A19:E19"/>
    <mergeCell ref="A20:E20"/>
    <mergeCell ref="A21:E21"/>
    <mergeCell ref="A8:E8"/>
    <mergeCell ref="A9:E9"/>
    <mergeCell ref="A10:E10"/>
    <mergeCell ref="A12:E12"/>
    <mergeCell ref="A13:E13"/>
    <mergeCell ref="A14:E14"/>
    <mergeCell ref="A28:E28"/>
    <mergeCell ref="A31:E31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opLeftCell="A55" workbookViewId="0">
      <selection activeCell="J8" sqref="J8"/>
    </sheetView>
  </sheetViews>
  <sheetFormatPr defaultRowHeight="15" x14ac:dyDescent="0.25"/>
  <cols>
    <col min="1" max="1" width="8.7109375" customWidth="1"/>
    <col min="2" max="2" width="8.42578125" bestFit="1" customWidth="1"/>
    <col min="3" max="3" width="6.85546875" customWidth="1"/>
    <col min="4" max="4" width="36.85546875" bestFit="1" customWidth="1"/>
    <col min="5" max="5" width="15.85546875" customWidth="1"/>
    <col min="6" max="6" width="17" customWidth="1"/>
    <col min="7" max="7" width="17.85546875" customWidth="1"/>
    <col min="8" max="8" width="11.7109375" bestFit="1" customWidth="1"/>
  </cols>
  <sheetData>
    <row r="1" spans="1:7" ht="29.25" customHeight="1" x14ac:dyDescent="0.25">
      <c r="A1" s="491" t="s">
        <v>444</v>
      </c>
      <c r="B1" s="491"/>
      <c r="C1" s="491"/>
      <c r="D1" s="491"/>
      <c r="E1" s="491"/>
      <c r="F1" s="491"/>
      <c r="G1" s="491"/>
    </row>
    <row r="2" spans="1:7" ht="15" customHeight="1" x14ac:dyDescent="0.25">
      <c r="A2" s="492" t="s">
        <v>336</v>
      </c>
      <c r="B2" s="492"/>
      <c r="C2" s="492"/>
      <c r="D2" s="492"/>
      <c r="E2" s="492"/>
      <c r="F2" s="492"/>
      <c r="G2" s="492"/>
    </row>
    <row r="3" spans="1:7" x14ac:dyDescent="0.25">
      <c r="A3" s="492"/>
      <c r="B3" s="492"/>
      <c r="C3" s="492"/>
      <c r="D3" s="492"/>
      <c r="E3" s="492"/>
      <c r="F3" s="492"/>
      <c r="G3" s="492"/>
    </row>
    <row r="4" spans="1:7" ht="15.75" x14ac:dyDescent="0.25">
      <c r="A4" s="491" t="s">
        <v>353</v>
      </c>
      <c r="B4" s="491"/>
      <c r="C4" s="491"/>
      <c r="D4" s="491"/>
      <c r="E4" s="491"/>
      <c r="F4" s="491"/>
      <c r="G4" s="491"/>
    </row>
    <row r="5" spans="1:7" ht="18" x14ac:dyDescent="0.25">
      <c r="A5" s="226"/>
      <c r="B5" s="226"/>
      <c r="C5" s="226"/>
      <c r="D5" s="226"/>
      <c r="E5" s="227"/>
      <c r="F5" s="227"/>
    </row>
    <row r="6" spans="1:7" ht="15.75" x14ac:dyDescent="0.25">
      <c r="A6" s="490" t="s">
        <v>339</v>
      </c>
      <c r="B6" s="490"/>
      <c r="C6" s="490"/>
      <c r="D6" s="490"/>
      <c r="E6" s="490"/>
      <c r="F6" s="490"/>
      <c r="G6" s="490"/>
    </row>
    <row r="7" spans="1:7" ht="18" x14ac:dyDescent="0.25">
      <c r="A7" s="226"/>
      <c r="B7" s="226"/>
      <c r="C7" s="226"/>
      <c r="D7" s="226"/>
      <c r="E7" s="226"/>
      <c r="F7" s="226"/>
    </row>
    <row r="8" spans="1:7" ht="35.25" customHeight="1" x14ac:dyDescent="0.25">
      <c r="A8" s="229" t="s">
        <v>354</v>
      </c>
      <c r="B8" s="230" t="s">
        <v>355</v>
      </c>
      <c r="C8" s="230" t="s">
        <v>356</v>
      </c>
      <c r="D8" s="230" t="s">
        <v>357</v>
      </c>
      <c r="E8" s="229" t="s">
        <v>331</v>
      </c>
      <c r="F8" s="229" t="s">
        <v>388</v>
      </c>
      <c r="G8" s="229" t="s">
        <v>428</v>
      </c>
    </row>
    <row r="9" spans="1:7" x14ac:dyDescent="0.25">
      <c r="A9" s="231">
        <v>6</v>
      </c>
      <c r="B9" s="231"/>
      <c r="C9" s="231"/>
      <c r="D9" s="231" t="s">
        <v>18</v>
      </c>
      <c r="E9" s="233">
        <f>SUM(E10+E15+E17+E22+E19+E26)</f>
        <v>10984227</v>
      </c>
      <c r="F9" s="233">
        <f t="shared" ref="F9" si="0">SUM(F10+F15+F17+F22+F19+F26)</f>
        <v>1162486</v>
      </c>
      <c r="G9" s="233">
        <f>SUM(G10+G15+G17+G22+G19+G26)</f>
        <v>12146713</v>
      </c>
    </row>
    <row r="10" spans="1:7" ht="25.5" x14ac:dyDescent="0.25">
      <c r="A10" s="234"/>
      <c r="B10" s="235">
        <v>63</v>
      </c>
      <c r="C10" s="235"/>
      <c r="D10" s="235" t="s">
        <v>358</v>
      </c>
      <c r="E10" s="237">
        <f t="shared" ref="E10:F10" si="1">SUM(E11:E14)</f>
        <v>80015</v>
      </c>
      <c r="F10" s="237">
        <f t="shared" si="1"/>
        <v>1742682</v>
      </c>
      <c r="G10" s="237">
        <f t="shared" ref="G10" si="2">SUM(G11:G14)</f>
        <v>1822697</v>
      </c>
    </row>
    <row r="11" spans="1:7" x14ac:dyDescent="0.25">
      <c r="A11" s="238"/>
      <c r="B11" s="238"/>
      <c r="C11" s="238">
        <v>57</v>
      </c>
      <c r="D11" s="238" t="s">
        <v>359</v>
      </c>
      <c r="E11" s="239">
        <v>57976</v>
      </c>
      <c r="F11" s="239">
        <f>SUM(G11-E11)</f>
        <v>0</v>
      </c>
      <c r="G11" s="239">
        <v>57976</v>
      </c>
    </row>
    <row r="12" spans="1:7" x14ac:dyDescent="0.25">
      <c r="A12" s="238"/>
      <c r="B12" s="238"/>
      <c r="C12" s="238">
        <v>51</v>
      </c>
      <c r="D12" s="240" t="s">
        <v>360</v>
      </c>
      <c r="E12" s="239">
        <v>0</v>
      </c>
      <c r="F12" s="239">
        <f t="shared" ref="F12:F14" si="3">SUM(G12-E12)</f>
        <v>142479</v>
      </c>
      <c r="G12" s="241">
        <v>142479</v>
      </c>
    </row>
    <row r="13" spans="1:7" x14ac:dyDescent="0.25">
      <c r="A13" s="238"/>
      <c r="B13" s="238"/>
      <c r="C13" s="238">
        <v>52</v>
      </c>
      <c r="D13" s="240" t="s">
        <v>433</v>
      </c>
      <c r="E13" s="239">
        <v>0</v>
      </c>
      <c r="F13" s="239">
        <f t="shared" si="3"/>
        <v>1594678</v>
      </c>
      <c r="G13" s="241">
        <v>1594678</v>
      </c>
    </row>
    <row r="14" spans="1:7" x14ac:dyDescent="0.25">
      <c r="A14" s="238"/>
      <c r="B14" s="238"/>
      <c r="C14" s="238">
        <v>53</v>
      </c>
      <c r="D14" s="240" t="s">
        <v>361</v>
      </c>
      <c r="E14" s="239">
        <v>22039</v>
      </c>
      <c r="F14" s="239">
        <f t="shared" si="3"/>
        <v>5525</v>
      </c>
      <c r="G14" s="239">
        <v>27564</v>
      </c>
    </row>
    <row r="15" spans="1:7" x14ac:dyDescent="0.25">
      <c r="A15" s="242"/>
      <c r="B15" s="235">
        <v>64</v>
      </c>
      <c r="C15" s="235"/>
      <c r="D15" s="235" t="s">
        <v>362</v>
      </c>
      <c r="E15" s="237">
        <f t="shared" ref="E15:G15" si="4">SUM(E16)</f>
        <v>1</v>
      </c>
      <c r="F15" s="237">
        <f t="shared" si="4"/>
        <v>0</v>
      </c>
      <c r="G15" s="237">
        <f t="shared" si="4"/>
        <v>1</v>
      </c>
    </row>
    <row r="16" spans="1:7" x14ac:dyDescent="0.25">
      <c r="A16" s="238"/>
      <c r="B16" s="243"/>
      <c r="C16" s="243">
        <v>31</v>
      </c>
      <c r="D16" s="243" t="s">
        <v>363</v>
      </c>
      <c r="E16" s="239">
        <v>1</v>
      </c>
      <c r="F16" s="239">
        <f>SUM(G16-E16)</f>
        <v>0</v>
      </c>
      <c r="G16" s="239">
        <v>1</v>
      </c>
    </row>
    <row r="17" spans="1:7" x14ac:dyDescent="0.25">
      <c r="A17" s="242"/>
      <c r="B17" s="235">
        <v>65</v>
      </c>
      <c r="C17" s="235"/>
      <c r="D17" s="235" t="s">
        <v>364</v>
      </c>
      <c r="E17" s="237">
        <f t="shared" ref="E17:G17" si="5">SUM(E18)</f>
        <v>1423983</v>
      </c>
      <c r="F17" s="237">
        <f t="shared" si="5"/>
        <v>-259455</v>
      </c>
      <c r="G17" s="237">
        <f t="shared" si="5"/>
        <v>1164528</v>
      </c>
    </row>
    <row r="18" spans="1:7" x14ac:dyDescent="0.25">
      <c r="A18" s="238"/>
      <c r="B18" s="244"/>
      <c r="C18" s="244">
        <v>413</v>
      </c>
      <c r="D18" s="244" t="s">
        <v>365</v>
      </c>
      <c r="E18" s="239">
        <v>1423983</v>
      </c>
      <c r="F18" s="239">
        <f>SUM(G18-E18)</f>
        <v>-259455</v>
      </c>
      <c r="G18" s="239">
        <v>1164528</v>
      </c>
    </row>
    <row r="19" spans="1:7" ht="25.5" x14ac:dyDescent="0.25">
      <c r="A19" s="242"/>
      <c r="B19" s="235">
        <v>66</v>
      </c>
      <c r="C19" s="235"/>
      <c r="D19" s="235" t="s">
        <v>366</v>
      </c>
      <c r="E19" s="237">
        <f t="shared" ref="E19:F19" si="6">SUM(E20:E21)</f>
        <v>226667</v>
      </c>
      <c r="F19" s="237">
        <f t="shared" si="6"/>
        <v>-22693</v>
      </c>
      <c r="G19" s="237">
        <f t="shared" ref="G19" si="7">SUM(G20:G21)</f>
        <v>203974</v>
      </c>
    </row>
    <row r="20" spans="1:7" x14ac:dyDescent="0.25">
      <c r="A20" s="238"/>
      <c r="B20" s="244"/>
      <c r="C20" s="243">
        <v>31</v>
      </c>
      <c r="D20" s="243" t="s">
        <v>363</v>
      </c>
      <c r="E20" s="239">
        <v>92980</v>
      </c>
      <c r="F20" s="239">
        <f>SUM(G20-E20)</f>
        <v>17020</v>
      </c>
      <c r="G20" s="239">
        <v>110000</v>
      </c>
    </row>
    <row r="21" spans="1:7" x14ac:dyDescent="0.25">
      <c r="A21" s="238"/>
      <c r="B21" s="244"/>
      <c r="C21" s="244">
        <v>61</v>
      </c>
      <c r="D21" s="244" t="s">
        <v>367</v>
      </c>
      <c r="E21" s="239">
        <v>133687</v>
      </c>
      <c r="F21" s="239">
        <f>SUM(G21-E21)</f>
        <v>-39713</v>
      </c>
      <c r="G21" s="239">
        <v>93974</v>
      </c>
    </row>
    <row r="22" spans="1:7" ht="25.5" x14ac:dyDescent="0.25">
      <c r="A22" s="242"/>
      <c r="B22" s="242">
        <v>67</v>
      </c>
      <c r="C22" s="245"/>
      <c r="D22" s="235" t="s">
        <v>95</v>
      </c>
      <c r="E22" s="237">
        <f t="shared" ref="E22:F22" si="8">SUM(E23:E25)</f>
        <v>9253062</v>
      </c>
      <c r="F22" s="237">
        <f t="shared" si="8"/>
        <v>-298048</v>
      </c>
      <c r="G22" s="237">
        <f t="shared" ref="G22" si="9">SUM(G23:G25)</f>
        <v>8955014</v>
      </c>
    </row>
    <row r="23" spans="1:7" x14ac:dyDescent="0.25">
      <c r="A23" s="238"/>
      <c r="B23" s="246"/>
      <c r="C23" s="246">
        <v>45</v>
      </c>
      <c r="D23" s="244" t="s">
        <v>368</v>
      </c>
      <c r="E23" s="239">
        <v>278717</v>
      </c>
      <c r="F23" s="239">
        <f>SUM(G23-E23)</f>
        <v>0</v>
      </c>
      <c r="G23" s="239">
        <v>278717</v>
      </c>
    </row>
    <row r="24" spans="1:7" x14ac:dyDescent="0.25">
      <c r="A24" s="238"/>
      <c r="B24" s="246"/>
      <c r="C24" s="246">
        <v>41</v>
      </c>
      <c r="D24" s="244" t="s">
        <v>369</v>
      </c>
      <c r="E24" s="239">
        <v>8974345</v>
      </c>
      <c r="F24" s="239">
        <f t="shared" ref="F24:F25" si="10">SUM(G24-E24)</f>
        <v>-298048</v>
      </c>
      <c r="G24" s="239">
        <v>8676297</v>
      </c>
    </row>
    <row r="25" spans="1:7" x14ac:dyDescent="0.25">
      <c r="A25" s="238"/>
      <c r="B25" s="246"/>
      <c r="C25" s="246">
        <v>11</v>
      </c>
      <c r="D25" s="244" t="s">
        <v>370</v>
      </c>
      <c r="E25" s="239">
        <v>0</v>
      </c>
      <c r="F25" s="239">
        <f t="shared" si="10"/>
        <v>0</v>
      </c>
      <c r="G25" s="278">
        <v>0</v>
      </c>
    </row>
    <row r="26" spans="1:7" x14ac:dyDescent="0.25">
      <c r="A26" s="242"/>
      <c r="B26" s="242">
        <v>68</v>
      </c>
      <c r="C26" s="245"/>
      <c r="D26" s="235" t="s">
        <v>115</v>
      </c>
      <c r="E26" s="237">
        <f t="shared" ref="E26:G26" si="11">SUM(E27)</f>
        <v>499</v>
      </c>
      <c r="F26" s="237">
        <f t="shared" si="11"/>
        <v>0</v>
      </c>
      <c r="G26" s="237">
        <f t="shared" si="11"/>
        <v>499</v>
      </c>
    </row>
    <row r="27" spans="1:7" x14ac:dyDescent="0.25">
      <c r="A27" s="238"/>
      <c r="B27" s="246"/>
      <c r="C27" s="246">
        <v>31</v>
      </c>
      <c r="D27" s="244" t="s">
        <v>363</v>
      </c>
      <c r="E27" s="239">
        <v>499</v>
      </c>
      <c r="F27" s="239">
        <f>SUM(G27-E27)</f>
        <v>0</v>
      </c>
      <c r="G27" s="239">
        <v>499</v>
      </c>
    </row>
    <row r="28" spans="1:7" ht="25.5" x14ac:dyDescent="0.25">
      <c r="A28" s="247">
        <v>7</v>
      </c>
      <c r="B28" s="248"/>
      <c r="C28" s="248"/>
      <c r="D28" s="249" t="s">
        <v>19</v>
      </c>
      <c r="E28" s="250">
        <f t="shared" ref="E28:G29" si="12">SUM(E29)</f>
        <v>0</v>
      </c>
      <c r="F28" s="250">
        <f t="shared" si="12"/>
        <v>0</v>
      </c>
      <c r="G28" s="250">
        <f t="shared" si="12"/>
        <v>0</v>
      </c>
    </row>
    <row r="29" spans="1:7" ht="25.5" x14ac:dyDescent="0.25">
      <c r="A29" s="251"/>
      <c r="B29" s="251">
        <v>72</v>
      </c>
      <c r="C29" s="251"/>
      <c r="D29" s="252" t="s">
        <v>371</v>
      </c>
      <c r="E29" s="253">
        <f t="shared" si="12"/>
        <v>0</v>
      </c>
      <c r="F29" s="253">
        <f t="shared" si="12"/>
        <v>0</v>
      </c>
      <c r="G29" s="253">
        <f t="shared" si="12"/>
        <v>0</v>
      </c>
    </row>
    <row r="30" spans="1:7" ht="25.5" x14ac:dyDescent="0.25">
      <c r="A30" s="243"/>
      <c r="B30" s="243"/>
      <c r="C30" s="238">
        <v>71</v>
      </c>
      <c r="D30" s="240" t="s">
        <v>372</v>
      </c>
      <c r="E30" s="239">
        <v>0</v>
      </c>
      <c r="F30" s="239">
        <v>0</v>
      </c>
      <c r="G30" s="239">
        <v>0</v>
      </c>
    </row>
    <row r="31" spans="1:7" ht="25.5" x14ac:dyDescent="0.25">
      <c r="A31" s="493">
        <v>8</v>
      </c>
      <c r="B31" s="494"/>
      <c r="C31" s="495"/>
      <c r="D31" s="254" t="s">
        <v>340</v>
      </c>
      <c r="E31" s="250">
        <f t="shared" ref="E31:G32" si="13">SUM(E32)</f>
        <v>0</v>
      </c>
      <c r="F31" s="250">
        <f t="shared" si="13"/>
        <v>0</v>
      </c>
      <c r="G31" s="250">
        <f t="shared" si="13"/>
        <v>0</v>
      </c>
    </row>
    <row r="32" spans="1:7" ht="38.25" x14ac:dyDescent="0.25">
      <c r="A32" s="255"/>
      <c r="B32" s="256">
        <v>84</v>
      </c>
      <c r="C32" s="256"/>
      <c r="D32" s="257" t="s">
        <v>373</v>
      </c>
      <c r="E32" s="237">
        <f t="shared" si="13"/>
        <v>0</v>
      </c>
      <c r="F32" s="237">
        <f t="shared" si="13"/>
        <v>0</v>
      </c>
      <c r="G32" s="237">
        <f t="shared" si="13"/>
        <v>0</v>
      </c>
    </row>
    <row r="33" spans="1:8" ht="38.25" x14ac:dyDescent="0.25">
      <c r="A33" s="258"/>
      <c r="B33" s="259"/>
      <c r="C33" s="260">
        <v>81</v>
      </c>
      <c r="D33" s="261" t="s">
        <v>373</v>
      </c>
      <c r="E33" s="262">
        <v>0</v>
      </c>
      <c r="F33" s="262">
        <v>0</v>
      </c>
      <c r="G33" s="262">
        <v>0</v>
      </c>
    </row>
    <row r="34" spans="1:8" x14ac:dyDescent="0.25">
      <c r="A34" s="496" t="s">
        <v>32</v>
      </c>
      <c r="B34" s="497"/>
      <c r="C34" s="497"/>
      <c r="D34" s="498"/>
      <c r="E34" s="263">
        <f t="shared" ref="E34:G34" si="14">SUM(E9+E28+E31)</f>
        <v>10984227</v>
      </c>
      <c r="F34" s="263">
        <f t="shared" si="14"/>
        <v>1162486</v>
      </c>
      <c r="G34" s="263">
        <f t="shared" si="14"/>
        <v>12146713</v>
      </c>
    </row>
    <row r="35" spans="1:8" x14ac:dyDescent="0.25">
      <c r="A35" s="264"/>
      <c r="B35" s="264"/>
      <c r="C35" s="265"/>
      <c r="D35" s="266"/>
      <c r="E35" s="267"/>
      <c r="F35" s="267"/>
    </row>
    <row r="36" spans="1:8" ht="15.75" customHeight="1" x14ac:dyDescent="0.25">
      <c r="A36" s="490" t="s">
        <v>374</v>
      </c>
      <c r="B36" s="490"/>
      <c r="C36" s="490"/>
      <c r="D36" s="490"/>
      <c r="E36" s="490"/>
      <c r="F36" s="490"/>
      <c r="G36" s="490"/>
    </row>
    <row r="37" spans="1:8" ht="18" x14ac:dyDescent="0.25">
      <c r="A37" s="226"/>
      <c r="B37" s="226"/>
      <c r="C37" s="226"/>
      <c r="D37" s="226"/>
      <c r="E37" s="226"/>
      <c r="F37" s="226"/>
    </row>
    <row r="38" spans="1:8" ht="25.5" x14ac:dyDescent="0.25">
      <c r="A38" s="229" t="s">
        <v>354</v>
      </c>
      <c r="B38" s="230" t="s">
        <v>355</v>
      </c>
      <c r="C38" s="230" t="s">
        <v>356</v>
      </c>
      <c r="D38" s="230" t="s">
        <v>375</v>
      </c>
      <c r="E38" s="229" t="s">
        <v>331</v>
      </c>
      <c r="F38" s="229" t="s">
        <v>388</v>
      </c>
      <c r="G38" s="229" t="s">
        <v>428</v>
      </c>
    </row>
    <row r="39" spans="1:8" x14ac:dyDescent="0.25">
      <c r="A39" s="231">
        <v>3</v>
      </c>
      <c r="B39" s="231"/>
      <c r="C39" s="231"/>
      <c r="D39" s="231" t="s">
        <v>138</v>
      </c>
      <c r="E39" s="233">
        <f t="shared" ref="E39:G39" si="15">SUM(E40+E44+E54+E58)</f>
        <v>8159471.4000000004</v>
      </c>
      <c r="F39" s="233">
        <f t="shared" si="15"/>
        <v>1103401.6000000001</v>
      </c>
      <c r="G39" s="233">
        <f t="shared" si="15"/>
        <v>9262873</v>
      </c>
    </row>
    <row r="40" spans="1:8" x14ac:dyDescent="0.25">
      <c r="A40" s="234"/>
      <c r="B40" s="235">
        <v>31</v>
      </c>
      <c r="C40" s="235"/>
      <c r="D40" s="235" t="s">
        <v>140</v>
      </c>
      <c r="E40" s="237">
        <f t="shared" ref="E40:G40" si="16">SUM(E41:E43)</f>
        <v>5388692</v>
      </c>
      <c r="F40" s="237">
        <f t="shared" si="16"/>
        <v>445082</v>
      </c>
      <c r="G40" s="237">
        <f t="shared" si="16"/>
        <v>5833774</v>
      </c>
    </row>
    <row r="41" spans="1:8" x14ac:dyDescent="0.25">
      <c r="A41" s="238"/>
      <c r="B41" s="238"/>
      <c r="C41" s="238">
        <v>41</v>
      </c>
      <c r="D41" s="238" t="s">
        <v>369</v>
      </c>
      <c r="E41" s="268">
        <v>5330716</v>
      </c>
      <c r="F41" s="268">
        <f>SUM(G41-E41)</f>
        <v>445082</v>
      </c>
      <c r="G41" s="268">
        <v>5775798</v>
      </c>
      <c r="H41" s="154"/>
    </row>
    <row r="42" spans="1:8" x14ac:dyDescent="0.25">
      <c r="A42" s="238"/>
      <c r="B42" s="238"/>
      <c r="C42" s="238">
        <v>57</v>
      </c>
      <c r="D42" s="238" t="s">
        <v>359</v>
      </c>
      <c r="E42" s="268">
        <v>57976</v>
      </c>
      <c r="F42" s="268">
        <f t="shared" ref="F42:F43" si="17">SUM(G42-E42)</f>
        <v>0</v>
      </c>
      <c r="G42" s="268">
        <v>57976</v>
      </c>
      <c r="H42" s="154"/>
    </row>
    <row r="43" spans="1:8" x14ac:dyDescent="0.25">
      <c r="A43" s="238"/>
      <c r="B43" s="238"/>
      <c r="C43" s="246">
        <v>31</v>
      </c>
      <c r="D43" s="244" t="s">
        <v>363</v>
      </c>
      <c r="E43" s="268">
        <v>0</v>
      </c>
      <c r="F43" s="268">
        <f t="shared" si="17"/>
        <v>0</v>
      </c>
      <c r="G43" s="268">
        <v>0</v>
      </c>
      <c r="H43" s="154"/>
    </row>
    <row r="44" spans="1:8" x14ac:dyDescent="0.25">
      <c r="A44" s="242"/>
      <c r="B44" s="242">
        <v>32</v>
      </c>
      <c r="C44" s="245"/>
      <c r="D44" s="242" t="s">
        <v>156</v>
      </c>
      <c r="E44" s="237">
        <f t="shared" ref="E44:F44" si="18">SUM(E45:E53)</f>
        <v>2683089.4</v>
      </c>
      <c r="F44" s="237">
        <f t="shared" si="18"/>
        <v>658319.6</v>
      </c>
      <c r="G44" s="237">
        <f>SUM(G45:G53)</f>
        <v>3341409</v>
      </c>
      <c r="H44" s="154"/>
    </row>
    <row r="45" spans="1:8" x14ac:dyDescent="0.25">
      <c r="A45" s="238"/>
      <c r="B45" s="246"/>
      <c r="C45" s="246">
        <v>41</v>
      </c>
      <c r="D45" s="246" t="s">
        <v>369</v>
      </c>
      <c r="E45" s="269">
        <v>1478804</v>
      </c>
      <c r="F45" s="293">
        <f>SUM(G45-E45)</f>
        <v>-1001224</v>
      </c>
      <c r="G45" s="269">
        <v>477580</v>
      </c>
    </row>
    <row r="46" spans="1:8" x14ac:dyDescent="0.25">
      <c r="A46" s="238"/>
      <c r="B46" s="246"/>
      <c r="C46" s="246">
        <v>45</v>
      </c>
      <c r="D46" s="246" t="s">
        <v>368</v>
      </c>
      <c r="E46" s="293">
        <v>66361.399999999994</v>
      </c>
      <c r="F46" s="293">
        <f t="shared" ref="F46:F53" si="19">SUM(G46-E46)</f>
        <v>-0.39999999999417923</v>
      </c>
      <c r="G46" s="293">
        <v>66361</v>
      </c>
    </row>
    <row r="47" spans="1:8" x14ac:dyDescent="0.25">
      <c r="A47" s="238"/>
      <c r="B47" s="246"/>
      <c r="C47" s="246">
        <v>31</v>
      </c>
      <c r="D47" s="244" t="s">
        <v>363</v>
      </c>
      <c r="E47" s="269">
        <v>0</v>
      </c>
      <c r="F47" s="293">
        <f t="shared" si="19"/>
        <v>0</v>
      </c>
      <c r="G47" s="269">
        <v>0</v>
      </c>
    </row>
    <row r="48" spans="1:8" x14ac:dyDescent="0.25">
      <c r="A48" s="238"/>
      <c r="B48" s="246"/>
      <c r="C48" s="244">
        <v>413</v>
      </c>
      <c r="D48" s="244" t="s">
        <v>365</v>
      </c>
      <c r="E48" s="269">
        <v>1078199</v>
      </c>
      <c r="F48" s="293">
        <f t="shared" si="19"/>
        <v>-1361</v>
      </c>
      <c r="G48" s="269">
        <v>1076838</v>
      </c>
    </row>
    <row r="49" spans="1:7" x14ac:dyDescent="0.25">
      <c r="A49" s="238"/>
      <c r="B49" s="246"/>
      <c r="C49" s="246">
        <v>51</v>
      </c>
      <c r="D49" s="246" t="s">
        <v>376</v>
      </c>
      <c r="E49" s="269">
        <v>0</v>
      </c>
      <c r="F49" s="293">
        <f t="shared" si="19"/>
        <v>121344</v>
      </c>
      <c r="G49" s="269">
        <v>121344</v>
      </c>
    </row>
    <row r="50" spans="1:7" x14ac:dyDescent="0.25">
      <c r="A50" s="238"/>
      <c r="B50" s="246"/>
      <c r="C50" s="246">
        <v>52</v>
      </c>
      <c r="D50" s="246" t="s">
        <v>433</v>
      </c>
      <c r="E50" s="269">
        <v>0</v>
      </c>
      <c r="F50" s="293">
        <f t="shared" si="19"/>
        <v>1594678</v>
      </c>
      <c r="G50" s="269">
        <v>1594678</v>
      </c>
    </row>
    <row r="51" spans="1:7" x14ac:dyDescent="0.25">
      <c r="A51" s="238"/>
      <c r="B51" s="238"/>
      <c r="C51" s="238">
        <v>61</v>
      </c>
      <c r="D51" s="238" t="s">
        <v>367</v>
      </c>
      <c r="E51" s="268">
        <v>59725</v>
      </c>
      <c r="F51" s="293">
        <f t="shared" si="19"/>
        <v>-55225</v>
      </c>
      <c r="G51" s="268">
        <v>4500</v>
      </c>
    </row>
    <row r="52" spans="1:7" ht="25.5" x14ac:dyDescent="0.25">
      <c r="A52" s="238"/>
      <c r="B52" s="238"/>
      <c r="C52" s="238">
        <v>71</v>
      </c>
      <c r="D52" s="240" t="s">
        <v>377</v>
      </c>
      <c r="E52" s="268">
        <v>0</v>
      </c>
      <c r="F52" s="293">
        <f t="shared" si="19"/>
        <v>0</v>
      </c>
      <c r="G52" s="268">
        <v>0</v>
      </c>
    </row>
    <row r="53" spans="1:7" x14ac:dyDescent="0.25">
      <c r="A53" s="238"/>
      <c r="B53" s="238"/>
      <c r="C53" s="238">
        <v>53</v>
      </c>
      <c r="D53" s="240" t="s">
        <v>361</v>
      </c>
      <c r="E53" s="268">
        <v>0</v>
      </c>
      <c r="F53" s="293">
        <f t="shared" si="19"/>
        <v>108</v>
      </c>
      <c r="G53" s="268">
        <v>108</v>
      </c>
    </row>
    <row r="54" spans="1:7" x14ac:dyDescent="0.25">
      <c r="A54" s="242"/>
      <c r="B54" s="242">
        <v>34</v>
      </c>
      <c r="C54" s="242"/>
      <c r="D54" s="242" t="s">
        <v>241</v>
      </c>
      <c r="E54" s="356">
        <f>SUM(E55:E57)</f>
        <v>83890</v>
      </c>
      <c r="F54" s="237">
        <f t="shared" ref="F54" si="20">SUM(F55:F57)</f>
        <v>0</v>
      </c>
      <c r="G54" s="237">
        <f>SUM(G55:G57)</f>
        <v>83890</v>
      </c>
    </row>
    <row r="55" spans="1:7" x14ac:dyDescent="0.25">
      <c r="A55" s="246"/>
      <c r="B55" s="246"/>
      <c r="C55" s="246">
        <v>31</v>
      </c>
      <c r="D55" s="244" t="s">
        <v>363</v>
      </c>
      <c r="E55" s="269">
        <v>0</v>
      </c>
      <c r="F55" s="269">
        <f>SUM(G55-E55)</f>
        <v>0</v>
      </c>
      <c r="G55" s="269">
        <v>0</v>
      </c>
    </row>
    <row r="56" spans="1:7" x14ac:dyDescent="0.25">
      <c r="A56" s="246"/>
      <c r="B56" s="246"/>
      <c r="C56" s="246">
        <v>41</v>
      </c>
      <c r="D56" s="246" t="s">
        <v>369</v>
      </c>
      <c r="E56" s="269">
        <v>39954</v>
      </c>
      <c r="F56" s="269">
        <f t="shared" ref="F56:F57" si="21">SUM(G56-E56)</f>
        <v>-39954</v>
      </c>
      <c r="G56" s="269"/>
    </row>
    <row r="57" spans="1:7" x14ac:dyDescent="0.25">
      <c r="A57" s="246"/>
      <c r="B57" s="246"/>
      <c r="C57" s="246">
        <v>413</v>
      </c>
      <c r="D57" s="246" t="s">
        <v>365</v>
      </c>
      <c r="E57" s="269">
        <v>43936</v>
      </c>
      <c r="F57" s="269">
        <f t="shared" si="21"/>
        <v>39954</v>
      </c>
      <c r="G57" s="269">
        <v>83890</v>
      </c>
    </row>
    <row r="58" spans="1:7" x14ac:dyDescent="0.25">
      <c r="A58" s="242"/>
      <c r="B58" s="242">
        <v>38</v>
      </c>
      <c r="C58" s="242"/>
      <c r="D58" s="235" t="s">
        <v>378</v>
      </c>
      <c r="E58" s="237">
        <f>SUM(E59:E60)</f>
        <v>3800</v>
      </c>
      <c r="F58" s="237">
        <f t="shared" ref="F58:G58" si="22">SUM(F59:F60)</f>
        <v>0</v>
      </c>
      <c r="G58" s="237">
        <f t="shared" si="22"/>
        <v>3800</v>
      </c>
    </row>
    <row r="59" spans="1:7" x14ac:dyDescent="0.25">
      <c r="A59" s="246"/>
      <c r="B59" s="246"/>
      <c r="C59" s="246">
        <v>31</v>
      </c>
      <c r="D59" s="244" t="s">
        <v>363</v>
      </c>
      <c r="E59" s="269">
        <v>0</v>
      </c>
      <c r="F59" s="269">
        <f>SUM(G59-E59)</f>
        <v>0</v>
      </c>
      <c r="G59" s="269">
        <v>0</v>
      </c>
    </row>
    <row r="60" spans="1:7" x14ac:dyDescent="0.25">
      <c r="A60" s="246"/>
      <c r="B60" s="246"/>
      <c r="C60" s="246">
        <v>413</v>
      </c>
      <c r="D60" s="246" t="s">
        <v>365</v>
      </c>
      <c r="E60" s="269">
        <v>3800</v>
      </c>
      <c r="F60" s="269">
        <f>SUM(G60-E60)</f>
        <v>0</v>
      </c>
      <c r="G60" s="269">
        <v>3800</v>
      </c>
    </row>
    <row r="61" spans="1:7" ht="25.5" x14ac:dyDescent="0.25">
      <c r="A61" s="270">
        <v>4</v>
      </c>
      <c r="B61" s="271"/>
      <c r="C61" s="271"/>
      <c r="D61" s="272" t="s">
        <v>379</v>
      </c>
      <c r="E61" s="233">
        <f>SUM(E62+E68)</f>
        <v>401837</v>
      </c>
      <c r="F61" s="233">
        <f>SUM(F62+F68)</f>
        <v>59084</v>
      </c>
      <c r="G61" s="232">
        <f>SUM(G62+G68)</f>
        <v>460921</v>
      </c>
    </row>
    <row r="62" spans="1:7" ht="25.5" x14ac:dyDescent="0.25">
      <c r="A62" s="235"/>
      <c r="B62" s="235">
        <v>42</v>
      </c>
      <c r="C62" s="235"/>
      <c r="D62" s="273" t="s">
        <v>380</v>
      </c>
      <c r="E62" s="237">
        <f>SUM(E63:E67)</f>
        <v>259815</v>
      </c>
      <c r="F62" s="237">
        <f>SUM(F63:F67)</f>
        <v>61859.86</v>
      </c>
      <c r="G62" s="236">
        <f>SUM(G63:G67)</f>
        <v>321674.86</v>
      </c>
    </row>
    <row r="63" spans="1:7" x14ac:dyDescent="0.25">
      <c r="A63" s="243"/>
      <c r="B63" s="243"/>
      <c r="C63" s="246">
        <v>45</v>
      </c>
      <c r="D63" s="246" t="s">
        <v>368</v>
      </c>
      <c r="E63" s="294">
        <v>112814</v>
      </c>
      <c r="F63" s="268">
        <f>SUM(G63-E63)</f>
        <v>3795.8600000000006</v>
      </c>
      <c r="G63" s="294">
        <v>116609.86</v>
      </c>
    </row>
    <row r="64" spans="1:7" x14ac:dyDescent="0.25">
      <c r="A64" s="243"/>
      <c r="B64" s="243"/>
      <c r="C64" s="246">
        <v>31</v>
      </c>
      <c r="D64" s="244" t="s">
        <v>363</v>
      </c>
      <c r="E64" s="268">
        <v>51000</v>
      </c>
      <c r="F64" s="268">
        <f t="shared" ref="F64:F67" si="23">SUM(G64-E64)</f>
        <v>16000</v>
      </c>
      <c r="G64" s="268">
        <v>67000</v>
      </c>
    </row>
    <row r="65" spans="1:7" x14ac:dyDescent="0.25">
      <c r="A65" s="243"/>
      <c r="B65" s="243"/>
      <c r="C65" s="238">
        <v>61</v>
      </c>
      <c r="D65" s="238" t="s">
        <v>367</v>
      </c>
      <c r="E65" s="268">
        <v>73962</v>
      </c>
      <c r="F65" s="268">
        <f t="shared" si="23"/>
        <v>15512</v>
      </c>
      <c r="G65" s="268">
        <v>89474</v>
      </c>
    </row>
    <row r="66" spans="1:7" x14ac:dyDescent="0.25">
      <c r="A66" s="243"/>
      <c r="B66" s="243"/>
      <c r="C66" s="238">
        <v>53</v>
      </c>
      <c r="D66" s="240" t="s">
        <v>361</v>
      </c>
      <c r="E66" s="268">
        <v>22039</v>
      </c>
      <c r="F66" s="268">
        <f t="shared" si="23"/>
        <v>5417</v>
      </c>
      <c r="G66" s="268">
        <v>27456</v>
      </c>
    </row>
    <row r="67" spans="1:7" x14ac:dyDescent="0.25">
      <c r="A67" s="243"/>
      <c r="B67" s="243"/>
      <c r="C67" s="246">
        <v>51</v>
      </c>
      <c r="D67" s="246" t="s">
        <v>376</v>
      </c>
      <c r="E67" s="274">
        <v>0</v>
      </c>
      <c r="F67" s="268">
        <f t="shared" si="23"/>
        <v>21135</v>
      </c>
      <c r="G67" s="274">
        <v>21135</v>
      </c>
    </row>
    <row r="68" spans="1:7" ht="25.5" x14ac:dyDescent="0.25">
      <c r="A68" s="235"/>
      <c r="B68" s="235">
        <v>45</v>
      </c>
      <c r="C68" s="235"/>
      <c r="D68" s="273" t="s">
        <v>295</v>
      </c>
      <c r="E68" s="237">
        <f t="shared" ref="E68:F68" si="24">SUM(E69:E73)</f>
        <v>142022</v>
      </c>
      <c r="F68" s="237">
        <f t="shared" si="24"/>
        <v>-2775.8600000000006</v>
      </c>
      <c r="G68" s="237">
        <f t="shared" ref="G68" si="25">SUM(G69:G73)</f>
        <v>139246.14000000001</v>
      </c>
    </row>
    <row r="69" spans="1:7" x14ac:dyDescent="0.25">
      <c r="A69" s="244"/>
      <c r="B69" s="244"/>
      <c r="C69" s="246">
        <v>45</v>
      </c>
      <c r="D69" s="246" t="s">
        <v>368</v>
      </c>
      <c r="E69" s="269">
        <v>99542</v>
      </c>
      <c r="F69" s="269">
        <f>SUM(G69-E69)</f>
        <v>-3795.8600000000006</v>
      </c>
      <c r="G69" s="269">
        <v>95746.14</v>
      </c>
    </row>
    <row r="70" spans="1:7" x14ac:dyDescent="0.25">
      <c r="A70" s="244"/>
      <c r="B70" s="244"/>
      <c r="C70" s="246">
        <v>31</v>
      </c>
      <c r="D70" s="244" t="s">
        <v>363</v>
      </c>
      <c r="E70" s="269">
        <v>42480</v>
      </c>
      <c r="F70" s="269">
        <f t="shared" ref="F70:F73" si="26">SUM(G70-E70)</f>
        <v>1020</v>
      </c>
      <c r="G70" s="269">
        <v>43500</v>
      </c>
    </row>
    <row r="71" spans="1:7" x14ac:dyDescent="0.25">
      <c r="A71" s="251"/>
      <c r="B71" s="251"/>
      <c r="C71" s="246">
        <v>51</v>
      </c>
      <c r="D71" s="246" t="s">
        <v>376</v>
      </c>
      <c r="E71" s="275">
        <v>0</v>
      </c>
      <c r="F71" s="269">
        <f t="shared" si="26"/>
        <v>0</v>
      </c>
      <c r="G71" s="275">
        <v>0</v>
      </c>
    </row>
    <row r="72" spans="1:7" x14ac:dyDescent="0.25">
      <c r="A72" s="251"/>
      <c r="B72" s="251"/>
      <c r="C72" s="246">
        <v>11</v>
      </c>
      <c r="D72" s="244" t="s">
        <v>370</v>
      </c>
      <c r="E72" s="275">
        <v>0</v>
      </c>
      <c r="F72" s="269">
        <f t="shared" si="26"/>
        <v>0</v>
      </c>
      <c r="G72" s="275">
        <v>0</v>
      </c>
    </row>
    <row r="73" spans="1:7" x14ac:dyDescent="0.25">
      <c r="A73" s="251"/>
      <c r="B73" s="251"/>
      <c r="C73" s="238">
        <v>61</v>
      </c>
      <c r="D73" s="238" t="s">
        <v>367</v>
      </c>
      <c r="E73" s="275">
        <v>0</v>
      </c>
      <c r="F73" s="269">
        <f t="shared" si="26"/>
        <v>0</v>
      </c>
      <c r="G73" s="275">
        <v>0</v>
      </c>
    </row>
    <row r="74" spans="1:7" ht="25.5" x14ac:dyDescent="0.25">
      <c r="A74" s="247">
        <v>5</v>
      </c>
      <c r="B74" s="248"/>
      <c r="C74" s="248"/>
      <c r="D74" s="249" t="s">
        <v>379</v>
      </c>
      <c r="E74" s="276">
        <f>SUM(E75)</f>
        <v>0</v>
      </c>
      <c r="F74" s="276">
        <f t="shared" ref="F74:G74" si="27">SUM(F75)</f>
        <v>0</v>
      </c>
      <c r="G74" s="276">
        <f t="shared" si="27"/>
        <v>0</v>
      </c>
    </row>
    <row r="75" spans="1:7" ht="25.5" x14ac:dyDescent="0.25">
      <c r="A75" s="235"/>
      <c r="B75" s="235">
        <v>54</v>
      </c>
      <c r="C75" s="235"/>
      <c r="D75" s="273" t="s">
        <v>381</v>
      </c>
      <c r="E75" s="277">
        <f t="shared" ref="E75:G75" si="28">SUM(E76)</f>
        <v>0</v>
      </c>
      <c r="F75" s="277">
        <f t="shared" si="28"/>
        <v>0</v>
      </c>
      <c r="G75" s="277">
        <f t="shared" si="28"/>
        <v>0</v>
      </c>
    </row>
    <row r="76" spans="1:7" x14ac:dyDescent="0.25">
      <c r="A76" s="243"/>
      <c r="B76" s="243"/>
      <c r="C76" s="246">
        <v>31</v>
      </c>
      <c r="D76" s="244" t="s">
        <v>363</v>
      </c>
      <c r="E76" s="278">
        <v>0</v>
      </c>
      <c r="F76" s="278">
        <v>0</v>
      </c>
      <c r="G76" s="278">
        <v>0</v>
      </c>
    </row>
    <row r="77" spans="1:7" x14ac:dyDescent="0.25">
      <c r="A77" s="231">
        <v>9</v>
      </c>
      <c r="B77" s="231"/>
      <c r="C77" s="279"/>
      <c r="D77" s="279" t="s">
        <v>382</v>
      </c>
      <c r="E77" s="280">
        <f t="shared" ref="E77:G77" si="29">SUM(E78)</f>
        <v>2422919</v>
      </c>
      <c r="F77" s="280">
        <f t="shared" si="29"/>
        <v>0</v>
      </c>
      <c r="G77" s="280">
        <f t="shared" si="29"/>
        <v>2422919</v>
      </c>
    </row>
    <row r="78" spans="1:7" x14ac:dyDescent="0.25">
      <c r="A78" s="235"/>
      <c r="B78" s="235">
        <v>92</v>
      </c>
      <c r="C78" s="242"/>
      <c r="D78" s="242" t="s">
        <v>383</v>
      </c>
      <c r="E78" s="281">
        <f t="shared" ref="E78:G78" si="30">SUM(E79:E80)</f>
        <v>2422919</v>
      </c>
      <c r="F78" s="281">
        <f t="shared" si="30"/>
        <v>0</v>
      </c>
      <c r="G78" s="281">
        <f t="shared" si="30"/>
        <v>2422919</v>
      </c>
    </row>
    <row r="79" spans="1:7" x14ac:dyDescent="0.25">
      <c r="A79" s="243"/>
      <c r="B79" s="243"/>
      <c r="C79" s="246">
        <v>41</v>
      </c>
      <c r="D79" s="246" t="s">
        <v>369</v>
      </c>
      <c r="E79" s="282">
        <v>2124871</v>
      </c>
      <c r="F79" s="282">
        <f>SUM(G79-E79)</f>
        <v>298048</v>
      </c>
      <c r="G79" s="282">
        <v>2422919</v>
      </c>
    </row>
    <row r="80" spans="1:7" x14ac:dyDescent="0.25">
      <c r="A80" s="278"/>
      <c r="B80" s="278"/>
      <c r="C80" s="244">
        <v>413</v>
      </c>
      <c r="D80" s="244" t="s">
        <v>365</v>
      </c>
      <c r="E80" s="282">
        <v>298048</v>
      </c>
      <c r="F80" s="282">
        <f>SUM(G80-E80)</f>
        <v>-298048</v>
      </c>
      <c r="G80" s="282"/>
    </row>
    <row r="81" spans="1:7" x14ac:dyDescent="0.25">
      <c r="A81" s="496" t="s">
        <v>384</v>
      </c>
      <c r="B81" s="497"/>
      <c r="C81" s="497"/>
      <c r="D81" s="498"/>
      <c r="E81" s="283">
        <f>SUM(E39+E61+E74+E77)</f>
        <v>10984227.4</v>
      </c>
      <c r="F81" s="283">
        <f>SUM(F39+F61+F74+F77)</f>
        <v>1162485.6000000001</v>
      </c>
      <c r="G81" s="283">
        <f>SUM(G39+G61+G74+G77)</f>
        <v>12146713</v>
      </c>
    </row>
    <row r="83" spans="1:7" x14ac:dyDescent="0.25">
      <c r="A83" s="489" t="s">
        <v>385</v>
      </c>
      <c r="B83" s="489"/>
      <c r="C83" s="489"/>
      <c r="E83" s="284"/>
    </row>
    <row r="84" spans="1:7" x14ac:dyDescent="0.25">
      <c r="A84" s="285"/>
      <c r="B84" s="285"/>
      <c r="C84" s="285"/>
      <c r="E84" s="284"/>
      <c r="F84" s="292" t="s">
        <v>386</v>
      </c>
    </row>
    <row r="85" spans="1:7" x14ac:dyDescent="0.25">
      <c r="A85" s="287" t="s">
        <v>387</v>
      </c>
      <c r="B85" s="287"/>
      <c r="C85" s="287"/>
      <c r="E85" s="284"/>
      <c r="F85" s="286"/>
    </row>
    <row r="86" spans="1:7" x14ac:dyDescent="0.25">
      <c r="F86" s="154" t="s">
        <v>129</v>
      </c>
    </row>
    <row r="87" spans="1:7" x14ac:dyDescent="0.25">
      <c r="A87" s="288" t="s">
        <v>438</v>
      </c>
    </row>
    <row r="88" spans="1:7" x14ac:dyDescent="0.25">
      <c r="A88" s="289" t="s">
        <v>434</v>
      </c>
      <c r="E88" s="290"/>
      <c r="F88" s="290"/>
    </row>
  </sheetData>
  <mergeCells count="9">
    <mergeCell ref="A83:C83"/>
    <mergeCell ref="A6:G6"/>
    <mergeCell ref="A4:G4"/>
    <mergeCell ref="A2:G3"/>
    <mergeCell ref="A1:G1"/>
    <mergeCell ref="A36:G36"/>
    <mergeCell ref="A31:C31"/>
    <mergeCell ref="A34:D34"/>
    <mergeCell ref="A81:D81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1"/>
    </sheetView>
  </sheetViews>
  <sheetFormatPr defaultRowHeight="15" x14ac:dyDescent="0.25"/>
  <cols>
    <col min="1" max="1" width="32.85546875" customWidth="1"/>
    <col min="2" max="2" width="19.7109375" bestFit="1" customWidth="1"/>
    <col min="3" max="3" width="14.42578125" customWidth="1"/>
    <col min="4" max="4" width="18.7109375" customWidth="1"/>
  </cols>
  <sheetData>
    <row r="1" spans="1:4" ht="51.75" customHeight="1" x14ac:dyDescent="0.25">
      <c r="A1" s="491" t="s">
        <v>444</v>
      </c>
      <c r="B1" s="491"/>
      <c r="C1" s="491"/>
      <c r="D1" s="491"/>
    </row>
    <row r="2" spans="1:4" ht="18" x14ac:dyDescent="0.25">
      <c r="A2" s="226"/>
      <c r="B2" s="226"/>
    </row>
    <row r="3" spans="1:4" ht="15.75" x14ac:dyDescent="0.25">
      <c r="A3" s="490" t="s">
        <v>336</v>
      </c>
      <c r="B3" s="490"/>
      <c r="C3" s="490"/>
      <c r="D3" s="490"/>
    </row>
    <row r="4" spans="1:4" ht="18" x14ac:dyDescent="0.25">
      <c r="A4" s="226"/>
      <c r="B4" s="226"/>
    </row>
    <row r="5" spans="1:4" ht="15.75" customHeight="1" x14ac:dyDescent="0.25">
      <c r="A5" s="491" t="s">
        <v>353</v>
      </c>
      <c r="B5" s="491"/>
      <c r="C5" s="491"/>
      <c r="D5" s="491"/>
    </row>
    <row r="6" spans="1:4" ht="18" x14ac:dyDescent="0.25">
      <c r="A6" s="226"/>
      <c r="B6" s="226"/>
    </row>
    <row r="7" spans="1:4" ht="15.75" customHeight="1" x14ac:dyDescent="0.25">
      <c r="A7" s="490" t="s">
        <v>389</v>
      </c>
      <c r="B7" s="490"/>
      <c r="C7" s="490"/>
      <c r="D7" s="490"/>
    </row>
    <row r="8" spans="1:4" ht="18" x14ac:dyDescent="0.25">
      <c r="A8" s="226"/>
      <c r="B8" s="226"/>
    </row>
    <row r="9" spans="1:4" ht="25.5" x14ac:dyDescent="0.25">
      <c r="A9" s="229" t="s">
        <v>390</v>
      </c>
      <c r="B9" s="229" t="s">
        <v>331</v>
      </c>
      <c r="C9" s="229" t="s">
        <v>388</v>
      </c>
      <c r="D9" s="229" t="s">
        <v>428</v>
      </c>
    </row>
    <row r="10" spans="1:4" ht="21" customHeight="1" x14ac:dyDescent="0.25">
      <c r="A10" s="231" t="s">
        <v>384</v>
      </c>
      <c r="B10" s="253">
        <f t="shared" ref="B10:D11" si="0">SUM(B11)</f>
        <v>8561308</v>
      </c>
      <c r="C10" s="253">
        <f t="shared" si="0"/>
        <v>1162486</v>
      </c>
      <c r="D10" s="253">
        <f t="shared" si="0"/>
        <v>9723794</v>
      </c>
    </row>
    <row r="11" spans="1:4" ht="18.75" customHeight="1" x14ac:dyDescent="0.25">
      <c r="A11" s="295" t="s">
        <v>391</v>
      </c>
      <c r="B11" s="253">
        <f>SUM(B12)</f>
        <v>8561308</v>
      </c>
      <c r="C11" s="253">
        <f t="shared" si="0"/>
        <v>1162486</v>
      </c>
      <c r="D11" s="253">
        <f t="shared" si="0"/>
        <v>9723794</v>
      </c>
    </row>
    <row r="12" spans="1:4" x14ac:dyDescent="0.25">
      <c r="A12" s="240" t="s">
        <v>392</v>
      </c>
      <c r="B12" s="311">
        <v>8561308</v>
      </c>
      <c r="C12" s="311">
        <f>SUM(D12-B12)</f>
        <v>1162486</v>
      </c>
      <c r="D12" s="311">
        <f>SUM('OPĆI DIO-RN PR I RAS'!G61+'OPĆI DIO-RN PR I RAS'!G39)</f>
        <v>9723794</v>
      </c>
    </row>
    <row r="14" spans="1:4" x14ac:dyDescent="0.25">
      <c r="A14" s="291" t="s">
        <v>385</v>
      </c>
      <c r="D14" s="292" t="s">
        <v>386</v>
      </c>
    </row>
    <row r="15" spans="1:4" x14ac:dyDescent="0.25">
      <c r="A15" s="285"/>
      <c r="D15" s="286"/>
    </row>
    <row r="16" spans="1:4" x14ac:dyDescent="0.25">
      <c r="A16" s="287" t="s">
        <v>387</v>
      </c>
      <c r="D16" s="154" t="s">
        <v>129</v>
      </c>
    </row>
    <row r="18" spans="1:1" x14ac:dyDescent="0.25">
      <c r="A18" s="288" t="s">
        <v>439</v>
      </c>
    </row>
    <row r="19" spans="1:1" x14ac:dyDescent="0.25">
      <c r="A19" s="289" t="s">
        <v>434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L8" sqref="L8"/>
    </sheetView>
  </sheetViews>
  <sheetFormatPr defaultRowHeight="15" x14ac:dyDescent="0.25"/>
  <cols>
    <col min="1" max="1" width="10.140625" customWidth="1"/>
    <col min="2" max="2" width="8.42578125" bestFit="1" customWidth="1"/>
    <col min="3" max="3" width="5.42578125" bestFit="1" customWidth="1"/>
    <col min="4" max="4" width="29.42578125" customWidth="1"/>
    <col min="5" max="5" width="14.5703125" customWidth="1"/>
    <col min="6" max="6" width="19.7109375" bestFit="1" customWidth="1"/>
    <col min="7" max="7" width="13" customWidth="1"/>
  </cols>
  <sheetData>
    <row r="1" spans="1:7" ht="48" customHeight="1" x14ac:dyDescent="0.25">
      <c r="A1" s="491" t="s">
        <v>444</v>
      </c>
      <c r="B1" s="491"/>
      <c r="C1" s="491"/>
      <c r="D1" s="491"/>
      <c r="E1" s="491"/>
      <c r="F1" s="491"/>
      <c r="G1" s="491"/>
    </row>
    <row r="2" spans="1:7" ht="18" x14ac:dyDescent="0.25">
      <c r="A2" s="226"/>
      <c r="B2" s="226"/>
      <c r="C2" s="226"/>
      <c r="D2" s="226"/>
      <c r="E2" s="226"/>
      <c r="F2" s="226"/>
      <c r="G2" s="226"/>
    </row>
    <row r="3" spans="1:7" ht="15.75" x14ac:dyDescent="0.25">
      <c r="A3" s="490" t="s">
        <v>336</v>
      </c>
      <c r="B3" s="490"/>
      <c r="C3" s="490"/>
      <c r="D3" s="490"/>
      <c r="E3" s="490"/>
      <c r="F3" s="499"/>
      <c r="G3" s="499"/>
    </row>
    <row r="4" spans="1:7" ht="18" x14ac:dyDescent="0.25">
      <c r="A4" s="226"/>
      <c r="B4" s="226"/>
      <c r="C4" s="226"/>
      <c r="D4" s="226"/>
      <c r="E4" s="226"/>
      <c r="F4" s="228"/>
      <c r="G4" s="228"/>
    </row>
    <row r="5" spans="1:7" ht="15.75" x14ac:dyDescent="0.25">
      <c r="A5" s="490" t="s">
        <v>393</v>
      </c>
      <c r="B5" s="500"/>
      <c r="C5" s="500"/>
      <c r="D5" s="500"/>
      <c r="E5" s="500"/>
      <c r="F5" s="500"/>
      <c r="G5" s="500"/>
    </row>
    <row r="6" spans="1:7" ht="18" x14ac:dyDescent="0.25">
      <c r="A6" s="226"/>
      <c r="B6" s="226"/>
      <c r="C6" s="226"/>
      <c r="D6" s="226"/>
      <c r="E6" s="226"/>
      <c r="F6" s="228"/>
      <c r="G6" s="228"/>
    </row>
    <row r="7" spans="1:7" ht="38.25" x14ac:dyDescent="0.25">
      <c r="A7" s="229" t="s">
        <v>354</v>
      </c>
      <c r="B7" s="230" t="s">
        <v>355</v>
      </c>
      <c r="C7" s="230" t="s">
        <v>356</v>
      </c>
      <c r="D7" s="230" t="s">
        <v>394</v>
      </c>
      <c r="E7" s="229" t="s">
        <v>331</v>
      </c>
      <c r="F7" s="229" t="s">
        <v>388</v>
      </c>
      <c r="G7" s="229" t="s">
        <v>428</v>
      </c>
    </row>
    <row r="8" spans="1:7" ht="25.5" x14ac:dyDescent="0.25">
      <c r="A8" s="298">
        <v>8</v>
      </c>
      <c r="B8" s="231"/>
      <c r="C8" s="231"/>
      <c r="D8" s="231" t="s">
        <v>24</v>
      </c>
      <c r="E8" s="304">
        <v>0</v>
      </c>
      <c r="F8" s="304">
        <v>0</v>
      </c>
      <c r="G8" s="304">
        <v>0</v>
      </c>
    </row>
    <row r="9" spans="1:7" x14ac:dyDescent="0.25">
      <c r="A9" s="298"/>
      <c r="B9" s="301">
        <v>84</v>
      </c>
      <c r="C9" s="301"/>
      <c r="D9" s="251" t="s">
        <v>395</v>
      </c>
      <c r="E9" s="305"/>
      <c r="F9" s="305"/>
      <c r="G9" s="305"/>
    </row>
    <row r="10" spans="1:7" ht="25.5" x14ac:dyDescent="0.25">
      <c r="A10" s="299"/>
      <c r="B10" s="296"/>
      <c r="C10" s="302">
        <v>81</v>
      </c>
      <c r="D10" s="240" t="s">
        <v>396</v>
      </c>
      <c r="E10" s="305">
        <v>0</v>
      </c>
      <c r="F10" s="305">
        <v>0</v>
      </c>
      <c r="G10" s="305">
        <v>0</v>
      </c>
    </row>
    <row r="11" spans="1:7" ht="25.5" x14ac:dyDescent="0.25">
      <c r="A11" s="300">
        <v>5</v>
      </c>
      <c r="B11" s="271"/>
      <c r="C11" s="303"/>
      <c r="D11" s="272" t="s">
        <v>25</v>
      </c>
      <c r="E11" s="304">
        <v>0</v>
      </c>
      <c r="F11" s="304">
        <v>0</v>
      </c>
      <c r="G11" s="304">
        <v>0</v>
      </c>
    </row>
    <row r="12" spans="1:7" ht="25.5" x14ac:dyDescent="0.25">
      <c r="A12" s="251"/>
      <c r="B12" s="301">
        <v>54</v>
      </c>
      <c r="C12" s="301"/>
      <c r="D12" s="252" t="s">
        <v>381</v>
      </c>
      <c r="E12" s="306">
        <f t="shared" ref="E12:G12" si="0">SUM(E14)</f>
        <v>0</v>
      </c>
      <c r="F12" s="306">
        <f t="shared" si="0"/>
        <v>0</v>
      </c>
      <c r="G12" s="306">
        <f t="shared" si="0"/>
        <v>0</v>
      </c>
    </row>
    <row r="13" spans="1:7" x14ac:dyDescent="0.25">
      <c r="A13" s="251"/>
      <c r="B13" s="251"/>
      <c r="C13" s="302">
        <v>11</v>
      </c>
      <c r="D13" s="238" t="s">
        <v>3</v>
      </c>
      <c r="E13" s="305"/>
      <c r="F13" s="305"/>
      <c r="G13" s="307"/>
    </row>
    <row r="14" spans="1:7" x14ac:dyDescent="0.25">
      <c r="A14" s="251"/>
      <c r="B14" s="251"/>
      <c r="C14" s="302">
        <v>31</v>
      </c>
      <c r="D14" s="238" t="s">
        <v>363</v>
      </c>
      <c r="E14" s="305">
        <v>0</v>
      </c>
      <c r="F14" s="305">
        <v>0</v>
      </c>
      <c r="G14" s="307">
        <v>0</v>
      </c>
    </row>
    <row r="16" spans="1:7" x14ac:dyDescent="0.25">
      <c r="A16" s="291" t="s">
        <v>385</v>
      </c>
      <c r="D16" s="312"/>
      <c r="E16" s="297"/>
      <c r="F16" s="297" t="s">
        <v>386</v>
      </c>
    </row>
    <row r="17" spans="1:7" x14ac:dyDescent="0.25">
      <c r="A17" s="285"/>
      <c r="D17" s="313"/>
      <c r="E17" s="131"/>
      <c r="F17" s="286"/>
      <c r="G17" s="285"/>
    </row>
    <row r="18" spans="1:7" x14ac:dyDescent="0.25">
      <c r="A18" s="287" t="s">
        <v>387</v>
      </c>
      <c r="D18" s="313"/>
      <c r="F18" s="154" t="s">
        <v>129</v>
      </c>
    </row>
    <row r="20" spans="1:7" x14ac:dyDescent="0.25">
      <c r="A20" s="288" t="s">
        <v>440</v>
      </c>
    </row>
    <row r="21" spans="1:7" x14ac:dyDescent="0.25">
      <c r="A21" s="289" t="s">
        <v>434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opLeftCell="A61" workbookViewId="0">
      <selection activeCell="J4" sqref="J4"/>
    </sheetView>
  </sheetViews>
  <sheetFormatPr defaultRowHeight="15" x14ac:dyDescent="0.25"/>
  <cols>
    <col min="1" max="1" width="5.140625" customWidth="1"/>
    <col min="2" max="2" width="13" customWidth="1"/>
    <col min="3" max="3" width="12.85546875" customWidth="1"/>
    <col min="4" max="4" width="36.85546875" bestFit="1" customWidth="1"/>
    <col min="5" max="5" width="13.140625" bestFit="1" customWidth="1"/>
    <col min="6" max="6" width="13" customWidth="1"/>
    <col min="7" max="7" width="12.7109375" bestFit="1" customWidth="1"/>
    <col min="9" max="9" width="10.140625" bestFit="1" customWidth="1"/>
  </cols>
  <sheetData>
    <row r="1" spans="1:12" ht="37.5" customHeight="1" x14ac:dyDescent="0.25">
      <c r="A1" s="504" t="s">
        <v>445</v>
      </c>
      <c r="B1" s="504"/>
      <c r="C1" s="504"/>
      <c r="D1" s="504"/>
      <c r="E1" s="504"/>
      <c r="F1" s="504"/>
      <c r="G1" s="504"/>
    </row>
    <row r="2" spans="1:12" ht="18" x14ac:dyDescent="0.25">
      <c r="A2" s="226"/>
      <c r="B2" s="226"/>
      <c r="C2" s="226"/>
      <c r="D2" s="226"/>
      <c r="E2" s="226"/>
      <c r="F2" s="228"/>
      <c r="G2" s="228"/>
    </row>
    <row r="3" spans="1:12" ht="18" customHeight="1" x14ac:dyDescent="0.25">
      <c r="A3" s="490" t="s">
        <v>397</v>
      </c>
      <c r="B3" s="500"/>
      <c r="C3" s="500"/>
      <c r="D3" s="500"/>
      <c r="E3" s="500"/>
      <c r="F3" s="500"/>
      <c r="G3" s="500"/>
    </row>
    <row r="4" spans="1:12" ht="18" x14ac:dyDescent="0.25">
      <c r="A4" s="226"/>
      <c r="B4" s="226"/>
      <c r="C4" s="226"/>
      <c r="D4" s="226"/>
      <c r="E4" s="226"/>
      <c r="F4" s="228"/>
      <c r="G4" s="228"/>
    </row>
    <row r="5" spans="1:12" ht="38.25" x14ac:dyDescent="0.25">
      <c r="A5" s="505" t="s">
        <v>398</v>
      </c>
      <c r="B5" s="506"/>
      <c r="C5" s="507"/>
      <c r="D5" s="230" t="s">
        <v>399</v>
      </c>
      <c r="E5" s="229" t="s">
        <v>331</v>
      </c>
      <c r="F5" s="229" t="s">
        <v>388</v>
      </c>
      <c r="G5" s="229" t="s">
        <v>428</v>
      </c>
    </row>
    <row r="6" spans="1:12" ht="25.5" x14ac:dyDescent="0.25">
      <c r="A6" s="508" t="s">
        <v>400</v>
      </c>
      <c r="B6" s="509"/>
      <c r="C6" s="510"/>
      <c r="D6" s="357" t="s">
        <v>401</v>
      </c>
      <c r="E6" s="314">
        <f>SUM(E7+E40+E51)</f>
        <v>10984227.4</v>
      </c>
      <c r="F6" s="314">
        <f t="shared" ref="F6" si="0">SUM(F7+F40+F51)</f>
        <v>-574671.4</v>
      </c>
      <c r="G6" s="314">
        <f>SUM(G7+G40+G51+G44)</f>
        <v>12146713</v>
      </c>
      <c r="I6" s="125"/>
    </row>
    <row r="7" spans="1:12" s="317" customFormat="1" ht="15.75" thickBot="1" x14ac:dyDescent="0.3">
      <c r="A7" s="511" t="s">
        <v>402</v>
      </c>
      <c r="B7" s="512"/>
      <c r="C7" s="513"/>
      <c r="D7" s="315" t="s">
        <v>403</v>
      </c>
      <c r="E7" s="316">
        <f>SUM(E8+E15+E21+E27+E30+E33+E37)</f>
        <v>10516029</v>
      </c>
      <c r="F7" s="316">
        <f t="shared" ref="F7" si="1">SUM(F8+F15+F21+F27+F30+F33+F37)</f>
        <v>-612620</v>
      </c>
      <c r="G7" s="316">
        <f>SUM(G8+G15+G21+G27+G30+G33+G37)</f>
        <v>9903409</v>
      </c>
      <c r="I7" s="336"/>
      <c r="J7" s="336"/>
    </row>
    <row r="8" spans="1:12" ht="15" hidden="1" customHeight="1" thickBot="1" x14ac:dyDescent="0.3">
      <c r="A8" s="514" t="s">
        <v>404</v>
      </c>
      <c r="B8" s="515"/>
      <c r="C8" s="516"/>
      <c r="D8" s="358" t="s">
        <v>363</v>
      </c>
      <c r="E8" s="359">
        <f>SUM(E9)</f>
        <v>0</v>
      </c>
      <c r="F8" s="359">
        <f t="shared" ref="F8:G8" si="2">SUM(F9)</f>
        <v>0</v>
      </c>
      <c r="G8" s="359">
        <f t="shared" si="2"/>
        <v>0</v>
      </c>
      <c r="J8" s="125"/>
    </row>
    <row r="9" spans="1:12" hidden="1" x14ac:dyDescent="0.25">
      <c r="A9" s="517">
        <v>3</v>
      </c>
      <c r="B9" s="518"/>
      <c r="C9" s="519"/>
      <c r="D9" s="318" t="s">
        <v>138</v>
      </c>
      <c r="E9" s="341">
        <f>SUM(E10:E14)</f>
        <v>0</v>
      </c>
      <c r="F9" s="341">
        <f t="shared" ref="F9:G9" si="3">SUM(F10:F14)</f>
        <v>0</v>
      </c>
      <c r="G9" s="341">
        <f t="shared" si="3"/>
        <v>0</v>
      </c>
      <c r="J9" s="125"/>
      <c r="L9" s="125"/>
    </row>
    <row r="10" spans="1:12" hidden="1" x14ac:dyDescent="0.25">
      <c r="A10" s="501">
        <v>31</v>
      </c>
      <c r="B10" s="502"/>
      <c r="C10" s="503"/>
      <c r="D10" s="319" t="s">
        <v>140</v>
      </c>
      <c r="E10" s="342">
        <f>SUM('OPĆI DIO-RN PR I RAS'!E43)</f>
        <v>0</v>
      </c>
      <c r="F10" s="342">
        <f>SUM('OPĆI DIO-RN PR I RAS'!F43)</f>
        <v>0</v>
      </c>
      <c r="G10" s="342">
        <f>SUM('OPĆI DIO-RN PR I RAS'!G43)</f>
        <v>0</v>
      </c>
    </row>
    <row r="11" spans="1:12" hidden="1" x14ac:dyDescent="0.25">
      <c r="A11" s="501">
        <v>32</v>
      </c>
      <c r="B11" s="502"/>
      <c r="C11" s="503"/>
      <c r="D11" s="319" t="s">
        <v>156</v>
      </c>
      <c r="E11" s="342">
        <f>SUM('OPĆI DIO-RN PR I RAS'!E47)</f>
        <v>0</v>
      </c>
      <c r="F11" s="342">
        <f>SUM('OPĆI DIO-RN PR I RAS'!F47)</f>
        <v>0</v>
      </c>
      <c r="G11" s="342">
        <f>SUM('OPĆI DIO-RN PR I RAS'!G47)</f>
        <v>0</v>
      </c>
    </row>
    <row r="12" spans="1:12" hidden="1" x14ac:dyDescent="0.25">
      <c r="A12" s="501">
        <v>34</v>
      </c>
      <c r="B12" s="502"/>
      <c r="C12" s="503"/>
      <c r="D12" s="319" t="s">
        <v>241</v>
      </c>
      <c r="E12" s="342">
        <f>SUM('OPĆI DIO-RN PR I RAS'!E55)</f>
        <v>0</v>
      </c>
      <c r="F12" s="342">
        <f>SUM('OPĆI DIO-RN PR I RAS'!F55)</f>
        <v>0</v>
      </c>
      <c r="G12" s="342">
        <f>SUM('OPĆI DIO-RN PR I RAS'!G55)</f>
        <v>0</v>
      </c>
    </row>
    <row r="13" spans="1:12" ht="15.75" hidden="1" thickBot="1" x14ac:dyDescent="0.3">
      <c r="A13" s="501">
        <v>38</v>
      </c>
      <c r="B13" s="502"/>
      <c r="C13" s="503"/>
      <c r="D13" s="319" t="s">
        <v>378</v>
      </c>
      <c r="E13" s="342">
        <f>SUM('OPĆI DIO-RN PR I RAS'!E59)</f>
        <v>0</v>
      </c>
      <c r="F13" s="342">
        <f>SUM('OPĆI DIO-RN PR I RAS'!F59)</f>
        <v>0</v>
      </c>
      <c r="G13" s="342">
        <f>SUM('OPĆI DIO-RN PR I RAS'!G59)</f>
        <v>0</v>
      </c>
    </row>
    <row r="14" spans="1:12" ht="15.75" hidden="1" customHeight="1" thickBot="1" x14ac:dyDescent="0.3">
      <c r="A14" s="501">
        <v>54</v>
      </c>
      <c r="B14" s="502"/>
      <c r="C14" s="503"/>
      <c r="D14" s="320" t="s">
        <v>405</v>
      </c>
      <c r="E14" s="343"/>
      <c r="F14" s="343"/>
      <c r="G14" s="343"/>
    </row>
    <row r="15" spans="1:12" ht="15.75" thickBot="1" x14ac:dyDescent="0.3">
      <c r="A15" s="514" t="s">
        <v>406</v>
      </c>
      <c r="B15" s="515"/>
      <c r="C15" s="516"/>
      <c r="D15" s="360" t="s">
        <v>369</v>
      </c>
      <c r="E15" s="359">
        <f>SUM(E16)</f>
        <v>8974345</v>
      </c>
      <c r="F15" s="359">
        <f t="shared" ref="F15:G15" si="4">SUM(F16)</f>
        <v>-298048</v>
      </c>
      <c r="G15" s="359">
        <f t="shared" si="4"/>
        <v>8676297</v>
      </c>
      <c r="I15" s="337"/>
      <c r="J15" s="125"/>
    </row>
    <row r="16" spans="1:12" x14ac:dyDescent="0.25">
      <c r="A16" s="517">
        <v>3</v>
      </c>
      <c r="B16" s="518"/>
      <c r="C16" s="519"/>
      <c r="D16" s="318" t="s">
        <v>138</v>
      </c>
      <c r="E16" s="341">
        <f>SUM(E17:E20)</f>
        <v>8974345</v>
      </c>
      <c r="F16" s="341">
        <f t="shared" ref="F16:G16" si="5">SUM(F17:F20)</f>
        <v>-298048</v>
      </c>
      <c r="G16" s="341">
        <f t="shared" si="5"/>
        <v>8676297</v>
      </c>
      <c r="I16" s="125"/>
      <c r="J16" s="125"/>
    </row>
    <row r="17" spans="1:10" x14ac:dyDescent="0.25">
      <c r="A17" s="501">
        <v>31</v>
      </c>
      <c r="B17" s="502"/>
      <c r="C17" s="503"/>
      <c r="D17" s="319" t="s">
        <v>140</v>
      </c>
      <c r="E17" s="342">
        <f>SUM('OPĆI DIO-RN PR I RAS'!E41)</f>
        <v>5330716</v>
      </c>
      <c r="F17" s="342">
        <f>SUM('OPĆI DIO-RN PR I RAS'!F41)</f>
        <v>445082</v>
      </c>
      <c r="G17" s="342">
        <f>SUM('OPĆI DIO-RN PR I RAS'!G41)</f>
        <v>5775798</v>
      </c>
      <c r="I17" s="125"/>
      <c r="J17" s="125"/>
    </row>
    <row r="18" spans="1:10" x14ac:dyDescent="0.25">
      <c r="A18" s="501">
        <v>32</v>
      </c>
      <c r="B18" s="502"/>
      <c r="C18" s="503"/>
      <c r="D18" s="319" t="s">
        <v>156</v>
      </c>
      <c r="E18" s="342">
        <f>SUM('OPĆI DIO-RN PR I RAS'!E45)</f>
        <v>1478804</v>
      </c>
      <c r="F18" s="342">
        <f>SUM('OPĆI DIO-RN PR I RAS'!F45)</f>
        <v>-1001224</v>
      </c>
      <c r="G18" s="342">
        <f>SUM('OPĆI DIO-RN PR I RAS'!G45)</f>
        <v>477580</v>
      </c>
    </row>
    <row r="19" spans="1:10" x14ac:dyDescent="0.25">
      <c r="A19" s="501">
        <v>34</v>
      </c>
      <c r="B19" s="502"/>
      <c r="C19" s="503"/>
      <c r="D19" s="338" t="s">
        <v>423</v>
      </c>
      <c r="E19" s="342">
        <f>SUM('OPĆI DIO-RN PR I RAS'!E56)</f>
        <v>39954</v>
      </c>
      <c r="F19" s="342">
        <f>SUM('OPĆI DIO-RN PR I RAS'!F56)</f>
        <v>-39954</v>
      </c>
      <c r="G19" s="342">
        <f>SUM('OPĆI DIO-RN PR I RAS'!G56)</f>
        <v>0</v>
      </c>
    </row>
    <row r="20" spans="1:10" ht="15.75" thickBot="1" x14ac:dyDescent="0.3">
      <c r="A20" s="501">
        <v>92</v>
      </c>
      <c r="B20" s="502"/>
      <c r="C20" s="503"/>
      <c r="D20" s="320" t="s">
        <v>407</v>
      </c>
      <c r="E20" s="343">
        <f>SUM('OPĆI DIO-RN PR I RAS'!E79)</f>
        <v>2124871</v>
      </c>
      <c r="F20" s="343">
        <f>SUM('OPĆI DIO-RN PR I RAS'!F79)</f>
        <v>298048</v>
      </c>
      <c r="G20" s="343">
        <f>SUM('OPĆI DIO-RN PR I RAS'!G79)</f>
        <v>2422919</v>
      </c>
    </row>
    <row r="21" spans="1:10" ht="15.75" thickBot="1" x14ac:dyDescent="0.3">
      <c r="A21" s="514" t="s">
        <v>408</v>
      </c>
      <c r="B21" s="515"/>
      <c r="C21" s="516"/>
      <c r="D21" s="358" t="s">
        <v>365</v>
      </c>
      <c r="E21" s="359">
        <f>SUM(E22)</f>
        <v>1423983</v>
      </c>
      <c r="F21" s="359">
        <f t="shared" ref="F21:G21" si="6">SUM(F22)</f>
        <v>-259455</v>
      </c>
      <c r="G21" s="359">
        <f t="shared" si="6"/>
        <v>1164528</v>
      </c>
    </row>
    <row r="22" spans="1:10" x14ac:dyDescent="0.25">
      <c r="A22" s="517">
        <v>3</v>
      </c>
      <c r="B22" s="518"/>
      <c r="C22" s="519"/>
      <c r="D22" s="318" t="s">
        <v>138</v>
      </c>
      <c r="E22" s="341">
        <f>SUM(E23:E26)</f>
        <v>1423983</v>
      </c>
      <c r="F22" s="341">
        <f t="shared" ref="F22:G22" si="7">SUM(F23:F26)</f>
        <v>-259455</v>
      </c>
      <c r="G22" s="341">
        <f t="shared" si="7"/>
        <v>1164528</v>
      </c>
      <c r="I22" s="337"/>
    </row>
    <row r="23" spans="1:10" x14ac:dyDescent="0.25">
      <c r="A23" s="501">
        <v>32</v>
      </c>
      <c r="B23" s="502"/>
      <c r="C23" s="503"/>
      <c r="D23" s="319" t="s">
        <v>156</v>
      </c>
      <c r="E23" s="341">
        <f>SUM('OPĆI DIO-RN PR I RAS'!E48)</f>
        <v>1078199</v>
      </c>
      <c r="F23" s="341">
        <f>SUM('OPĆI DIO-RN PR I RAS'!F48)</f>
        <v>-1361</v>
      </c>
      <c r="G23" s="341">
        <f>SUM('OPĆI DIO-RN PR I RAS'!G48)</f>
        <v>1076838</v>
      </c>
      <c r="I23" s="125"/>
    </row>
    <row r="24" spans="1:10" x14ac:dyDescent="0.25">
      <c r="A24" s="501">
        <v>34</v>
      </c>
      <c r="B24" s="502"/>
      <c r="C24" s="503"/>
      <c r="D24" s="338" t="s">
        <v>423</v>
      </c>
      <c r="E24" s="342">
        <f>SUM('OPĆI DIO-RN PR I RAS'!E57)</f>
        <v>43936</v>
      </c>
      <c r="F24" s="342">
        <f>SUM(G24-E24)</f>
        <v>39954</v>
      </c>
      <c r="G24" s="342">
        <f>SUM('OPĆI DIO-RN PR I RAS'!G57)</f>
        <v>83890</v>
      </c>
    </row>
    <row r="25" spans="1:10" x14ac:dyDescent="0.25">
      <c r="A25" s="523">
        <v>38</v>
      </c>
      <c r="B25" s="523"/>
      <c r="C25" s="523"/>
      <c r="D25" s="338" t="s">
        <v>378</v>
      </c>
      <c r="E25" s="342">
        <f>SUM('OPĆI DIO-RN PR I RAS'!E60)</f>
        <v>3800</v>
      </c>
      <c r="F25" s="342">
        <f>SUM(G25-E25)</f>
        <v>0</v>
      </c>
      <c r="G25" s="342">
        <f>SUM('OPĆI DIO-RN PR I RAS'!G60)</f>
        <v>3800</v>
      </c>
      <c r="I25" s="125"/>
    </row>
    <row r="26" spans="1:10" ht="15.75" thickBot="1" x14ac:dyDescent="0.3">
      <c r="A26" s="520">
        <v>92</v>
      </c>
      <c r="B26" s="521"/>
      <c r="C26" s="522"/>
      <c r="D26" s="320" t="s">
        <v>407</v>
      </c>
      <c r="E26" s="343">
        <f>SUM('OPĆI DIO-RN PR I RAS'!E80)</f>
        <v>298048</v>
      </c>
      <c r="F26" s="343">
        <f>SUM('OPĆI DIO-RN PR I RAS'!F80)</f>
        <v>-298048</v>
      </c>
      <c r="G26" s="343">
        <f>SUM('OPĆI DIO-RN PR I RAS'!G80)</f>
        <v>0</v>
      </c>
    </row>
    <row r="27" spans="1:10" ht="17.25" customHeight="1" thickBot="1" x14ac:dyDescent="0.3">
      <c r="A27" s="514" t="s">
        <v>409</v>
      </c>
      <c r="B27" s="515"/>
      <c r="C27" s="516"/>
      <c r="D27" s="361" t="s">
        <v>361</v>
      </c>
      <c r="E27" s="362">
        <f t="shared" ref="E27:G28" si="8">SUM(E28)</f>
        <v>0</v>
      </c>
      <c r="F27" s="362">
        <f t="shared" si="8"/>
        <v>108</v>
      </c>
      <c r="G27" s="362">
        <f t="shared" si="8"/>
        <v>108</v>
      </c>
      <c r="I27" s="339"/>
    </row>
    <row r="28" spans="1:10" ht="17.25" customHeight="1" x14ac:dyDescent="0.25">
      <c r="A28" s="517">
        <v>3</v>
      </c>
      <c r="B28" s="518"/>
      <c r="C28" s="519"/>
      <c r="D28" s="318" t="s">
        <v>138</v>
      </c>
      <c r="E28" s="343">
        <f>SUM(E29)</f>
        <v>0</v>
      </c>
      <c r="F28" s="343">
        <f t="shared" si="8"/>
        <v>108</v>
      </c>
      <c r="G28" s="343">
        <f t="shared" si="8"/>
        <v>108</v>
      </c>
    </row>
    <row r="29" spans="1:10" ht="17.25" customHeight="1" thickBot="1" x14ac:dyDescent="0.3">
      <c r="A29" s="501">
        <v>32</v>
      </c>
      <c r="B29" s="502"/>
      <c r="C29" s="503"/>
      <c r="D29" s="319" t="s">
        <v>156</v>
      </c>
      <c r="E29" s="342">
        <f>SUM('OPĆI DIO-RN PR I RAS'!E53)</f>
        <v>0</v>
      </c>
      <c r="F29" s="342">
        <f>SUM('OPĆI DIO-RN PR I RAS'!F53)</f>
        <v>108</v>
      </c>
      <c r="G29" s="342">
        <f>SUM('OPĆI DIO-RN PR I RAS'!G53)</f>
        <v>108</v>
      </c>
    </row>
    <row r="30" spans="1:10" s="317" customFormat="1" ht="21.75" customHeight="1" thickBot="1" x14ac:dyDescent="0.3">
      <c r="A30" s="514" t="s">
        <v>410</v>
      </c>
      <c r="B30" s="515"/>
      <c r="C30" s="516"/>
      <c r="D30" s="360" t="s">
        <v>359</v>
      </c>
      <c r="E30" s="363">
        <f t="shared" ref="E30:G31" si="9">SUM(E31)</f>
        <v>57976</v>
      </c>
      <c r="F30" s="363">
        <f t="shared" si="9"/>
        <v>0</v>
      </c>
      <c r="G30" s="363">
        <f t="shared" si="9"/>
        <v>57976</v>
      </c>
      <c r="I30" s="340"/>
    </row>
    <row r="31" spans="1:10" x14ac:dyDescent="0.25">
      <c r="A31" s="517">
        <v>3</v>
      </c>
      <c r="B31" s="518"/>
      <c r="C31" s="519"/>
      <c r="D31" s="318" t="s">
        <v>138</v>
      </c>
      <c r="E31" s="341">
        <f t="shared" si="9"/>
        <v>57976</v>
      </c>
      <c r="F31" s="341">
        <f t="shared" si="9"/>
        <v>0</v>
      </c>
      <c r="G31" s="341">
        <f t="shared" si="9"/>
        <v>57976</v>
      </c>
    </row>
    <row r="32" spans="1:10" ht="18.75" customHeight="1" thickBot="1" x14ac:dyDescent="0.3">
      <c r="A32" s="524">
        <v>31</v>
      </c>
      <c r="B32" s="525"/>
      <c r="C32" s="526"/>
      <c r="D32" s="321" t="s">
        <v>140</v>
      </c>
      <c r="E32" s="343">
        <f>SUM('OPĆI DIO-RN PR I RAS'!E42)</f>
        <v>57976</v>
      </c>
      <c r="F32" s="343">
        <f>SUM('OPĆI DIO-RN PR I RAS'!F42)</f>
        <v>0</v>
      </c>
      <c r="G32" s="343">
        <f>SUM('OPĆI DIO-RN PR I RAS'!G42)</f>
        <v>57976</v>
      </c>
    </row>
    <row r="33" spans="1:10" ht="20.25" customHeight="1" thickBot="1" x14ac:dyDescent="0.3">
      <c r="A33" s="514" t="s">
        <v>411</v>
      </c>
      <c r="B33" s="515"/>
      <c r="C33" s="516"/>
      <c r="D33" s="360" t="s">
        <v>367</v>
      </c>
      <c r="E33" s="359">
        <f>SUM(E34)</f>
        <v>59725</v>
      </c>
      <c r="F33" s="359">
        <f t="shared" ref="F33:G33" si="10">SUM(F34)</f>
        <v>-55225</v>
      </c>
      <c r="G33" s="359">
        <f t="shared" si="10"/>
        <v>4500</v>
      </c>
      <c r="I33" s="337"/>
    </row>
    <row r="34" spans="1:10" x14ac:dyDescent="0.25">
      <c r="A34" s="517">
        <v>3</v>
      </c>
      <c r="B34" s="518"/>
      <c r="C34" s="519"/>
      <c r="D34" s="318" t="s">
        <v>138</v>
      </c>
      <c r="E34" s="344">
        <f>SUM(E35:E36)</f>
        <v>59725</v>
      </c>
      <c r="F34" s="344">
        <f t="shared" ref="F34:G34" si="11">SUM(F35:F36)</f>
        <v>-55225</v>
      </c>
      <c r="G34" s="344">
        <f t="shared" si="11"/>
        <v>4500</v>
      </c>
    </row>
    <row r="35" spans="1:10" hidden="1" x14ac:dyDescent="0.25">
      <c r="A35" s="501">
        <v>31</v>
      </c>
      <c r="B35" s="502"/>
      <c r="C35" s="503"/>
      <c r="D35" s="319" t="s">
        <v>140</v>
      </c>
      <c r="E35" s="345"/>
      <c r="F35" s="345"/>
      <c r="G35" s="345"/>
    </row>
    <row r="36" spans="1:10" ht="15.75" thickBot="1" x14ac:dyDescent="0.3">
      <c r="A36" s="524">
        <v>32</v>
      </c>
      <c r="B36" s="525"/>
      <c r="C36" s="526"/>
      <c r="D36" s="321" t="s">
        <v>156</v>
      </c>
      <c r="E36" s="346">
        <f>SUM('OPĆI DIO-RN PR I RAS'!E51)</f>
        <v>59725</v>
      </c>
      <c r="F36" s="346">
        <f>SUM('OPĆI DIO-RN PR I RAS'!F51)</f>
        <v>-55225</v>
      </c>
      <c r="G36" s="346">
        <f>SUM('OPĆI DIO-RN PR I RAS'!G51)</f>
        <v>4500</v>
      </c>
    </row>
    <row r="37" spans="1:10" s="317" customFormat="1" ht="26.25" hidden="1" thickBot="1" x14ac:dyDescent="0.3">
      <c r="A37" s="514" t="s">
        <v>412</v>
      </c>
      <c r="B37" s="515"/>
      <c r="C37" s="516"/>
      <c r="D37" s="361" t="s">
        <v>377</v>
      </c>
      <c r="E37" s="364">
        <f t="shared" ref="E37:G38" si="12">SUM(E38)</f>
        <v>0</v>
      </c>
      <c r="F37" s="364">
        <f t="shared" si="12"/>
        <v>0</v>
      </c>
      <c r="G37" s="364">
        <f t="shared" si="12"/>
        <v>0</v>
      </c>
    </row>
    <row r="38" spans="1:10" hidden="1" x14ac:dyDescent="0.25">
      <c r="A38" s="517">
        <v>3</v>
      </c>
      <c r="B38" s="518"/>
      <c r="C38" s="519"/>
      <c r="D38" s="318" t="s">
        <v>138</v>
      </c>
      <c r="E38" s="347">
        <f t="shared" si="12"/>
        <v>0</v>
      </c>
      <c r="F38" s="347">
        <f t="shared" si="12"/>
        <v>0</v>
      </c>
      <c r="G38" s="347">
        <f t="shared" si="12"/>
        <v>0</v>
      </c>
    </row>
    <row r="39" spans="1:10" ht="15.75" hidden="1" thickBot="1" x14ac:dyDescent="0.3">
      <c r="A39" s="524">
        <v>32</v>
      </c>
      <c r="B39" s="525"/>
      <c r="C39" s="526"/>
      <c r="D39" s="321" t="s">
        <v>156</v>
      </c>
      <c r="E39" s="346">
        <v>0</v>
      </c>
      <c r="F39" s="346">
        <f>SUM(G39-E39)</f>
        <v>0</v>
      </c>
      <c r="G39" s="346">
        <v>0</v>
      </c>
    </row>
    <row r="40" spans="1:10" s="317" customFormat="1" ht="15.75" thickBot="1" x14ac:dyDescent="0.3">
      <c r="A40" s="533" t="s">
        <v>413</v>
      </c>
      <c r="B40" s="534"/>
      <c r="C40" s="535"/>
      <c r="D40" s="322" t="s">
        <v>414</v>
      </c>
      <c r="E40" s="348">
        <f t="shared" ref="E40:G42" si="13">SUM(E41)</f>
        <v>66361.399999999994</v>
      </c>
      <c r="F40" s="348">
        <f t="shared" si="13"/>
        <v>-0.39999999999417923</v>
      </c>
      <c r="G40" s="348">
        <f t="shared" si="13"/>
        <v>66361</v>
      </c>
    </row>
    <row r="41" spans="1:10" ht="21.75" customHeight="1" thickBot="1" x14ac:dyDescent="0.3">
      <c r="A41" s="527" t="s">
        <v>415</v>
      </c>
      <c r="B41" s="528"/>
      <c r="C41" s="529"/>
      <c r="D41" s="365" t="s">
        <v>416</v>
      </c>
      <c r="E41" s="359">
        <f t="shared" si="13"/>
        <v>66361.399999999994</v>
      </c>
      <c r="F41" s="359">
        <f t="shared" si="13"/>
        <v>-0.39999999999417923</v>
      </c>
      <c r="G41" s="359">
        <f t="shared" si="13"/>
        <v>66361</v>
      </c>
    </row>
    <row r="42" spans="1:10" ht="15" customHeight="1" x14ac:dyDescent="0.25">
      <c r="A42" s="536">
        <v>3</v>
      </c>
      <c r="B42" s="537"/>
      <c r="C42" s="538"/>
      <c r="D42" s="323" t="s">
        <v>138</v>
      </c>
      <c r="E42" s="344">
        <f t="shared" si="13"/>
        <v>66361.399999999994</v>
      </c>
      <c r="F42" s="344">
        <f t="shared" si="13"/>
        <v>-0.39999999999417923</v>
      </c>
      <c r="G42" s="344">
        <f t="shared" si="13"/>
        <v>66361</v>
      </c>
    </row>
    <row r="43" spans="1:10" ht="18" customHeight="1" thickBot="1" x14ac:dyDescent="0.3">
      <c r="A43" s="539">
        <v>32</v>
      </c>
      <c r="B43" s="540"/>
      <c r="C43" s="541"/>
      <c r="D43" s="324" t="s">
        <v>156</v>
      </c>
      <c r="E43" s="346">
        <f>SUM('OPĆI DIO-RN PR I RAS'!E46)</f>
        <v>66361.399999999994</v>
      </c>
      <c r="F43" s="346">
        <f>SUM('OPĆI DIO-RN PR I RAS'!F46)</f>
        <v>-0.39999999999417923</v>
      </c>
      <c r="G43" s="346">
        <f>SUM('OPĆI DIO-RN PR I RAS'!G46)</f>
        <v>66361</v>
      </c>
    </row>
    <row r="44" spans="1:10" ht="26.25" thickBot="1" x14ac:dyDescent="0.3">
      <c r="A44" s="533" t="s">
        <v>417</v>
      </c>
      <c r="B44" s="534"/>
      <c r="C44" s="535"/>
      <c r="D44" s="322" t="s">
        <v>418</v>
      </c>
      <c r="E44" s="348">
        <f t="shared" ref="E44:G46" si="14">SUM(E45)</f>
        <v>0</v>
      </c>
      <c r="F44" s="348">
        <f t="shared" si="14"/>
        <v>121344</v>
      </c>
      <c r="G44" s="348">
        <f>SUM(G45+G48)</f>
        <v>1716022</v>
      </c>
      <c r="J44" s="125"/>
    </row>
    <row r="45" spans="1:10" ht="15.75" customHeight="1" thickBot="1" x14ac:dyDescent="0.3">
      <c r="A45" s="514" t="s">
        <v>419</v>
      </c>
      <c r="B45" s="515"/>
      <c r="C45" s="516"/>
      <c r="D45" s="361" t="s">
        <v>376</v>
      </c>
      <c r="E45" s="363">
        <f t="shared" si="14"/>
        <v>0</v>
      </c>
      <c r="F45" s="363">
        <f t="shared" si="14"/>
        <v>121344</v>
      </c>
      <c r="G45" s="363">
        <f t="shared" si="14"/>
        <v>121344</v>
      </c>
      <c r="J45" s="125"/>
    </row>
    <row r="46" spans="1:10" x14ac:dyDescent="0.25">
      <c r="A46" s="517">
        <v>3</v>
      </c>
      <c r="B46" s="518"/>
      <c r="C46" s="519"/>
      <c r="D46" s="318" t="s">
        <v>138</v>
      </c>
      <c r="E46" s="343">
        <f t="shared" si="14"/>
        <v>0</v>
      </c>
      <c r="F46" s="343">
        <f t="shared" si="14"/>
        <v>121344</v>
      </c>
      <c r="G46" s="343">
        <f t="shared" si="14"/>
        <v>121344</v>
      </c>
    </row>
    <row r="47" spans="1:10" x14ac:dyDescent="0.25">
      <c r="A47" s="524">
        <v>32</v>
      </c>
      <c r="B47" s="525"/>
      <c r="C47" s="526"/>
      <c r="D47" s="321" t="s">
        <v>156</v>
      </c>
      <c r="E47" s="349">
        <v>0</v>
      </c>
      <c r="F47" s="349">
        <f>SUM(G47-E47)</f>
        <v>121344</v>
      </c>
      <c r="G47" s="349">
        <f>SUM('OPĆI DIO-RN PR I RAS'!G49)</f>
        <v>121344</v>
      </c>
    </row>
    <row r="48" spans="1:10" x14ac:dyDescent="0.25">
      <c r="A48" s="545" t="s">
        <v>435</v>
      </c>
      <c r="B48" s="545"/>
      <c r="C48" s="545"/>
      <c r="D48" s="428" t="s">
        <v>433</v>
      </c>
      <c r="E48" s="429">
        <f t="shared" ref="E48:F48" si="15">SUM(E49)</f>
        <v>0</v>
      </c>
      <c r="F48" s="429">
        <f t="shared" si="15"/>
        <v>1594678</v>
      </c>
      <c r="G48" s="429">
        <f>SUM(G49)</f>
        <v>1594678</v>
      </c>
    </row>
    <row r="49" spans="1:10" x14ac:dyDescent="0.25">
      <c r="A49" s="546">
        <v>3</v>
      </c>
      <c r="B49" s="546"/>
      <c r="C49" s="546"/>
      <c r="D49" s="338" t="s">
        <v>138</v>
      </c>
      <c r="E49" s="342">
        <f t="shared" ref="E49:G49" si="16">SUM(E50)</f>
        <v>0</v>
      </c>
      <c r="F49" s="342">
        <f t="shared" si="16"/>
        <v>1594678</v>
      </c>
      <c r="G49" s="342">
        <f t="shared" si="16"/>
        <v>1594678</v>
      </c>
    </row>
    <row r="50" spans="1:10" x14ac:dyDescent="0.25">
      <c r="A50" s="523">
        <v>32</v>
      </c>
      <c r="B50" s="523"/>
      <c r="C50" s="523"/>
      <c r="D50" s="338" t="s">
        <v>156</v>
      </c>
      <c r="E50" s="342">
        <v>0</v>
      </c>
      <c r="F50" s="342">
        <f>SUM(G50-E50)</f>
        <v>1594678</v>
      </c>
      <c r="G50" s="342">
        <f>SUM('OPĆI DIO-RN PR I RAS'!G50)</f>
        <v>1594678</v>
      </c>
    </row>
    <row r="51" spans="1:10" ht="15.75" thickBot="1" x14ac:dyDescent="0.3">
      <c r="A51" s="542" t="s">
        <v>420</v>
      </c>
      <c r="B51" s="543"/>
      <c r="C51" s="544"/>
      <c r="D51" s="426" t="s">
        <v>421</v>
      </c>
      <c r="E51" s="427">
        <f>SUM(E52+E56+E60+E64+E67+E71)</f>
        <v>401837</v>
      </c>
      <c r="F51" s="427">
        <f t="shared" ref="F51" si="17">SUM(F52+F56+F60+F64+F67+F71)</f>
        <v>37949</v>
      </c>
      <c r="G51" s="427">
        <f>SUM(G52+G56+G60+G64+G74)</f>
        <v>460921</v>
      </c>
    </row>
    <row r="52" spans="1:10" ht="17.25" customHeight="1" thickBot="1" x14ac:dyDescent="0.3">
      <c r="A52" s="527" t="s">
        <v>415</v>
      </c>
      <c r="B52" s="528"/>
      <c r="C52" s="529"/>
      <c r="D52" s="365" t="s">
        <v>416</v>
      </c>
      <c r="E52" s="359">
        <f>SUM(E53)</f>
        <v>212356</v>
      </c>
      <c r="F52" s="359">
        <f t="shared" ref="F52:G52" si="18">SUM(F53)</f>
        <v>0</v>
      </c>
      <c r="G52" s="359">
        <f t="shared" si="18"/>
        <v>212356</v>
      </c>
      <c r="J52" s="125"/>
    </row>
    <row r="53" spans="1:10" x14ac:dyDescent="0.25">
      <c r="A53" s="530">
        <v>4</v>
      </c>
      <c r="B53" s="531"/>
      <c r="C53" s="532"/>
      <c r="D53" s="325" t="s">
        <v>379</v>
      </c>
      <c r="E53" s="345">
        <f>SUM(E54:E55)</f>
        <v>212356</v>
      </c>
      <c r="F53" s="345">
        <f t="shared" ref="F53:G53" si="19">SUM(F54:F55)</f>
        <v>0</v>
      </c>
      <c r="G53" s="345">
        <f t="shared" si="19"/>
        <v>212356</v>
      </c>
      <c r="J53" s="125"/>
    </row>
    <row r="54" spans="1:10" ht="25.5" x14ac:dyDescent="0.25">
      <c r="A54" s="326">
        <v>42</v>
      </c>
      <c r="B54" s="327"/>
      <c r="C54" s="328"/>
      <c r="D54" s="325" t="s">
        <v>380</v>
      </c>
      <c r="E54" s="345">
        <f>SUM('OPĆI DIO-RN PR I RAS'!E63)</f>
        <v>112814</v>
      </c>
      <c r="F54" s="345">
        <f>SUM('OPĆI DIO-RN PR I RAS'!F63)</f>
        <v>3795.8600000000006</v>
      </c>
      <c r="G54" s="345">
        <f>SUM('OPĆI DIO-RN PR I RAS'!G63)</f>
        <v>116609.86</v>
      </c>
      <c r="J54" s="125"/>
    </row>
    <row r="55" spans="1:10" ht="26.25" thickBot="1" x14ac:dyDescent="0.3">
      <c r="A55" s="326">
        <v>45</v>
      </c>
      <c r="B55" s="327"/>
      <c r="C55" s="328"/>
      <c r="D55" s="324" t="s">
        <v>295</v>
      </c>
      <c r="E55" s="350">
        <f>SUM('OPĆI DIO-RN PR I RAS'!E69)</f>
        <v>99542</v>
      </c>
      <c r="F55" s="350">
        <f>SUM('OPĆI DIO-RN PR I RAS'!F69)</f>
        <v>-3795.8600000000006</v>
      </c>
      <c r="G55" s="350">
        <f>SUM('OPĆI DIO-RN PR I RAS'!G69)</f>
        <v>95746.14</v>
      </c>
      <c r="J55" s="125"/>
    </row>
    <row r="56" spans="1:10" ht="15.75" thickBot="1" x14ac:dyDescent="0.3">
      <c r="A56" s="514" t="s">
        <v>404</v>
      </c>
      <c r="B56" s="515"/>
      <c r="C56" s="516"/>
      <c r="D56" s="358" t="s">
        <v>363</v>
      </c>
      <c r="E56" s="366">
        <f t="shared" ref="E56:F56" si="20">SUM(E57)</f>
        <v>93480</v>
      </c>
      <c r="F56" s="366">
        <f t="shared" si="20"/>
        <v>17020</v>
      </c>
      <c r="G56" s="366">
        <f>SUM(G57)</f>
        <v>110500</v>
      </c>
      <c r="J56" s="125"/>
    </row>
    <row r="57" spans="1:10" ht="17.25" customHeight="1" x14ac:dyDescent="0.25">
      <c r="A57" s="536">
        <v>4</v>
      </c>
      <c r="B57" s="537"/>
      <c r="C57" s="538"/>
      <c r="D57" s="323" t="s">
        <v>379</v>
      </c>
      <c r="E57" s="351">
        <f t="shared" ref="E57:F57" si="21">SUM(E58:E59)</f>
        <v>93480</v>
      </c>
      <c r="F57" s="351">
        <f t="shared" si="21"/>
        <v>17020</v>
      </c>
      <c r="G57" s="351">
        <f>SUM(G58:G59)</f>
        <v>110500</v>
      </c>
    </row>
    <row r="58" spans="1:10" ht="25.5" x14ac:dyDescent="0.25">
      <c r="A58" s="326">
        <v>42</v>
      </c>
      <c r="B58" s="327"/>
      <c r="C58" s="328"/>
      <c r="D58" s="325" t="s">
        <v>380</v>
      </c>
      <c r="E58" s="352">
        <f>SUM('OPĆI DIO-RN PR I RAS'!E64)</f>
        <v>51000</v>
      </c>
      <c r="F58" s="352">
        <f>SUM(G58-E58)</f>
        <v>16000</v>
      </c>
      <c r="G58" s="352">
        <f>SUM('OPĆI DIO-RN PR I RAS'!G64)</f>
        <v>67000</v>
      </c>
    </row>
    <row r="59" spans="1:10" ht="26.25" thickBot="1" x14ac:dyDescent="0.3">
      <c r="A59" s="326">
        <v>45</v>
      </c>
      <c r="B59" s="327"/>
      <c r="C59" s="328"/>
      <c r="D59" s="324" t="s">
        <v>295</v>
      </c>
      <c r="E59" s="350">
        <f>SUM('OPĆI DIO-RN PR I RAS'!E70)</f>
        <v>42480</v>
      </c>
      <c r="F59" s="352">
        <f>SUM(G59-E59)</f>
        <v>1020</v>
      </c>
      <c r="G59" s="350">
        <f>SUM('OPĆI DIO-RN PR I RAS'!G70)</f>
        <v>43500</v>
      </c>
    </row>
    <row r="60" spans="1:10" ht="15.75" thickBot="1" x14ac:dyDescent="0.3">
      <c r="A60" s="514" t="s">
        <v>411</v>
      </c>
      <c r="B60" s="515"/>
      <c r="C60" s="516"/>
      <c r="D60" s="360" t="s">
        <v>367</v>
      </c>
      <c r="E60" s="366">
        <f t="shared" ref="E60:F60" si="22">SUM(E61)</f>
        <v>73962</v>
      </c>
      <c r="F60" s="366">
        <f t="shared" si="22"/>
        <v>15512</v>
      </c>
      <c r="G60" s="366">
        <f>SUM(G61)</f>
        <v>89474</v>
      </c>
    </row>
    <row r="61" spans="1:10" x14ac:dyDescent="0.25">
      <c r="A61" s="536">
        <v>4</v>
      </c>
      <c r="B61" s="537"/>
      <c r="C61" s="538"/>
      <c r="D61" s="323" t="s">
        <v>379</v>
      </c>
      <c r="E61" s="351">
        <f t="shared" ref="E61:F61" si="23">SUM(E62:E63)</f>
        <v>73962</v>
      </c>
      <c r="F61" s="351">
        <f t="shared" si="23"/>
        <v>15512</v>
      </c>
      <c r="G61" s="351">
        <f>SUM(G62:G63)</f>
        <v>89474</v>
      </c>
    </row>
    <row r="62" spans="1:10" ht="25.5" x14ac:dyDescent="0.25">
      <c r="A62" s="329">
        <v>42</v>
      </c>
      <c r="B62" s="330"/>
      <c r="C62" s="331"/>
      <c r="D62" s="325" t="s">
        <v>380</v>
      </c>
      <c r="E62" s="352">
        <f>SUM('OPĆI DIO-RN PR I RAS'!E65)</f>
        <v>73962</v>
      </c>
      <c r="F62" s="352">
        <f>SUM(G62-E62)</f>
        <v>15512</v>
      </c>
      <c r="G62" s="352">
        <f>SUM('OPĆI DIO-RN PR I RAS'!G65)</f>
        <v>89474</v>
      </c>
    </row>
    <row r="63" spans="1:10" ht="26.25" thickBot="1" x14ac:dyDescent="0.3">
      <c r="A63" s="329">
        <v>45</v>
      </c>
      <c r="B63" s="330"/>
      <c r="C63" s="331"/>
      <c r="D63" s="332" t="s">
        <v>295</v>
      </c>
      <c r="E63" s="352">
        <f>SUM('OPĆI DIO-RN PR I RAS'!E73)</f>
        <v>0</v>
      </c>
      <c r="F63" s="352">
        <f>SUM('OPĆI DIO-RN PR I RAS'!F73)</f>
        <v>0</v>
      </c>
      <c r="G63" s="352">
        <f>SUM('OPĆI DIO-RN PR I RAS'!G73)</f>
        <v>0</v>
      </c>
    </row>
    <row r="64" spans="1:10" ht="15.75" thickBot="1" x14ac:dyDescent="0.3">
      <c r="A64" s="514" t="s">
        <v>409</v>
      </c>
      <c r="B64" s="515"/>
      <c r="C64" s="516"/>
      <c r="D64" s="360" t="s">
        <v>361</v>
      </c>
      <c r="E64" s="366">
        <f t="shared" ref="E64:F64" si="24">SUM(E65)</f>
        <v>22039</v>
      </c>
      <c r="F64" s="366">
        <f t="shared" si="24"/>
        <v>5417</v>
      </c>
      <c r="G64" s="366">
        <f>SUM(G65)</f>
        <v>27456</v>
      </c>
    </row>
    <row r="65" spans="1:7" x14ac:dyDescent="0.25">
      <c r="A65" s="536">
        <v>4</v>
      </c>
      <c r="B65" s="537"/>
      <c r="C65" s="538"/>
      <c r="D65" s="323" t="s">
        <v>379</v>
      </c>
      <c r="E65" s="351">
        <f t="shared" ref="E65:F65" si="25">SUM(E66)</f>
        <v>22039</v>
      </c>
      <c r="F65" s="351">
        <f t="shared" si="25"/>
        <v>5417</v>
      </c>
      <c r="G65" s="351">
        <f>SUM(G66)</f>
        <v>27456</v>
      </c>
    </row>
    <row r="66" spans="1:7" ht="25.5" x14ac:dyDescent="0.25">
      <c r="A66" s="326">
        <v>42</v>
      </c>
      <c r="B66" s="327"/>
      <c r="C66" s="331"/>
      <c r="D66" s="325" t="s">
        <v>380</v>
      </c>
      <c r="E66" s="352">
        <f>SUM('OPĆI DIO-RN PR I RAS'!E66)</f>
        <v>22039</v>
      </c>
      <c r="F66" s="352">
        <f>SUM('OPĆI DIO-RN PR I RAS'!F66)</f>
        <v>5417</v>
      </c>
      <c r="G66" s="352">
        <f>SUM('OPĆI DIO-RN PR I RAS'!G66)</f>
        <v>27456</v>
      </c>
    </row>
    <row r="67" spans="1:7" ht="15.75" hidden="1" thickBot="1" x14ac:dyDescent="0.3">
      <c r="A67" s="514" t="s">
        <v>419</v>
      </c>
      <c r="B67" s="515"/>
      <c r="C67" s="547"/>
      <c r="D67" s="377" t="s">
        <v>376</v>
      </c>
      <c r="E67" s="378">
        <f t="shared" ref="E67:G67" si="26">SUM(E68)</f>
        <v>0</v>
      </c>
      <c r="F67" s="378">
        <f t="shared" si="26"/>
        <v>0</v>
      </c>
      <c r="G67" s="378">
        <f t="shared" si="26"/>
        <v>0</v>
      </c>
    </row>
    <row r="68" spans="1:7" hidden="1" x14ac:dyDescent="0.25">
      <c r="A68" s="536">
        <v>4</v>
      </c>
      <c r="B68" s="537"/>
      <c r="C68" s="538"/>
      <c r="D68" s="323" t="s">
        <v>379</v>
      </c>
      <c r="E68" s="351">
        <f>SUM(E69:E70)</f>
        <v>0</v>
      </c>
      <c r="F68" s="351">
        <f t="shared" ref="F68:G68" si="27">SUM(F69:F70)</f>
        <v>0</v>
      </c>
      <c r="G68" s="351">
        <f t="shared" si="27"/>
        <v>0</v>
      </c>
    </row>
    <row r="69" spans="1:7" ht="25.5" hidden="1" x14ac:dyDescent="0.25">
      <c r="A69" s="326">
        <v>45</v>
      </c>
      <c r="B69" s="327"/>
      <c r="C69" s="328"/>
      <c r="D69" s="333" t="s">
        <v>295</v>
      </c>
      <c r="E69" s="350"/>
      <c r="F69" s="350"/>
      <c r="G69" s="350"/>
    </row>
    <row r="70" spans="1:7" ht="26.25" hidden="1" thickBot="1" x14ac:dyDescent="0.3">
      <c r="A70" s="326">
        <v>42</v>
      </c>
      <c r="B70" s="327"/>
      <c r="C70" s="328"/>
      <c r="D70" s="324" t="s">
        <v>380</v>
      </c>
      <c r="E70" s="350"/>
      <c r="F70" s="350"/>
      <c r="G70" s="350"/>
    </row>
    <row r="71" spans="1:7" ht="15.75" hidden="1" thickBot="1" x14ac:dyDescent="0.3">
      <c r="A71" s="514" t="s">
        <v>422</v>
      </c>
      <c r="B71" s="515"/>
      <c r="C71" s="516"/>
      <c r="D71" s="360" t="s">
        <v>370</v>
      </c>
      <c r="E71" s="367"/>
      <c r="F71" s="367"/>
      <c r="G71" s="367"/>
    </row>
    <row r="72" spans="1:7" hidden="1" x14ac:dyDescent="0.25">
      <c r="A72" s="536">
        <v>4</v>
      </c>
      <c r="B72" s="537"/>
      <c r="C72" s="538"/>
      <c r="D72" s="323" t="s">
        <v>379</v>
      </c>
      <c r="E72" s="353"/>
      <c r="F72" s="353"/>
      <c r="G72" s="353"/>
    </row>
    <row r="73" spans="1:7" ht="25.5" hidden="1" x14ac:dyDescent="0.25">
      <c r="A73" s="326">
        <v>45</v>
      </c>
      <c r="B73" s="327"/>
      <c r="C73" s="328"/>
      <c r="D73" s="332" t="s">
        <v>295</v>
      </c>
      <c r="E73" s="354"/>
      <c r="F73" s="354"/>
      <c r="G73" s="354"/>
    </row>
    <row r="74" spans="1:7" x14ac:dyDescent="0.25">
      <c r="A74" s="545" t="s">
        <v>419</v>
      </c>
      <c r="B74" s="545"/>
      <c r="C74" s="545"/>
      <c r="D74" s="428" t="s">
        <v>436</v>
      </c>
      <c r="E74" s="429">
        <f t="shared" ref="E74" si="28">SUM(E75)</f>
        <v>0</v>
      </c>
      <c r="F74" s="429">
        <f t="shared" ref="F74" si="29">SUM(F75)</f>
        <v>21135</v>
      </c>
      <c r="G74" s="429">
        <f>SUM(G75)</f>
        <v>21135</v>
      </c>
    </row>
    <row r="75" spans="1:7" x14ac:dyDescent="0.25">
      <c r="A75" s="536">
        <v>4</v>
      </c>
      <c r="B75" s="537"/>
      <c r="C75" s="538"/>
      <c r="D75" s="379" t="s">
        <v>379</v>
      </c>
      <c r="E75" s="342">
        <f t="shared" ref="E75:G75" si="30">SUM(E76)</f>
        <v>0</v>
      </c>
      <c r="F75" s="342">
        <f t="shared" si="30"/>
        <v>21135</v>
      </c>
      <c r="G75" s="342">
        <f t="shared" si="30"/>
        <v>21135</v>
      </c>
    </row>
    <row r="76" spans="1:7" ht="25.5" x14ac:dyDescent="0.25">
      <c r="A76" s="326">
        <v>42</v>
      </c>
      <c r="B76" s="327"/>
      <c r="C76" s="331"/>
      <c r="D76" s="380" t="s">
        <v>380</v>
      </c>
      <c r="E76" s="342">
        <v>0</v>
      </c>
      <c r="F76" s="342">
        <f>SUM(G76-E76)</f>
        <v>21135</v>
      </c>
      <c r="G76" s="342">
        <f>SUM('OPĆI DIO-RN PR I RAS'!G67)</f>
        <v>21135</v>
      </c>
    </row>
    <row r="77" spans="1:7" x14ac:dyDescent="0.25">
      <c r="A77" s="355"/>
      <c r="B77" s="132"/>
      <c r="C77" s="132"/>
    </row>
    <row r="78" spans="1:7" x14ac:dyDescent="0.25">
      <c r="A78" s="489" t="s">
        <v>385</v>
      </c>
      <c r="B78" s="489"/>
      <c r="C78" s="489"/>
      <c r="D78" s="287"/>
      <c r="F78" s="292" t="s">
        <v>386</v>
      </c>
    </row>
    <row r="79" spans="1:7" x14ac:dyDescent="0.25">
      <c r="A79" s="285"/>
      <c r="B79" s="285"/>
      <c r="C79" s="285"/>
      <c r="D79" s="334"/>
      <c r="F79" s="286"/>
      <c r="G79" s="285"/>
    </row>
    <row r="80" spans="1:7" x14ac:dyDescent="0.25">
      <c r="A80" s="287" t="s">
        <v>387</v>
      </c>
      <c r="B80" s="287"/>
      <c r="C80" s="287"/>
      <c r="D80" s="287"/>
      <c r="F80" s="154" t="s">
        <v>129</v>
      </c>
    </row>
    <row r="81" spans="1:7" x14ac:dyDescent="0.25">
      <c r="D81" s="335"/>
      <c r="E81" s="154"/>
    </row>
    <row r="82" spans="1:7" x14ac:dyDescent="0.25">
      <c r="A82" s="288" t="s">
        <v>441</v>
      </c>
      <c r="D82" s="335"/>
      <c r="E82" s="154"/>
    </row>
    <row r="83" spans="1:7" x14ac:dyDescent="0.25">
      <c r="A83" s="289" t="s">
        <v>434</v>
      </c>
      <c r="D83" s="335"/>
      <c r="E83" s="154"/>
    </row>
    <row r="84" spans="1:7" x14ac:dyDescent="0.25">
      <c r="D84" s="335"/>
      <c r="E84" s="154"/>
    </row>
    <row r="85" spans="1:7" x14ac:dyDescent="0.25">
      <c r="D85" s="335"/>
      <c r="E85" s="154"/>
    </row>
    <row r="86" spans="1:7" x14ac:dyDescent="0.25">
      <c r="D86" s="335"/>
      <c r="E86" s="154"/>
    </row>
    <row r="87" spans="1:7" x14ac:dyDescent="0.25">
      <c r="D87" s="335"/>
      <c r="E87" s="154"/>
    </row>
    <row r="88" spans="1:7" x14ac:dyDescent="0.25">
      <c r="D88" s="335"/>
      <c r="E88" s="154"/>
      <c r="G88" s="154"/>
    </row>
    <row r="89" spans="1:7" x14ac:dyDescent="0.25">
      <c r="D89" s="335"/>
      <c r="E89" s="154"/>
      <c r="G89" s="154"/>
    </row>
    <row r="91" spans="1:7" x14ac:dyDescent="0.25">
      <c r="E91" s="154"/>
    </row>
    <row r="92" spans="1:7" x14ac:dyDescent="0.25">
      <c r="E92" s="154"/>
    </row>
    <row r="96" spans="1:7" x14ac:dyDescent="0.25">
      <c r="E96" s="154"/>
    </row>
    <row r="99" spans="6:6" x14ac:dyDescent="0.25">
      <c r="F99" s="154"/>
    </row>
    <row r="100" spans="6:6" x14ac:dyDescent="0.25">
      <c r="F100" s="154"/>
    </row>
    <row r="102" spans="6:6" x14ac:dyDescent="0.25">
      <c r="F102" s="154"/>
    </row>
    <row r="104" spans="6:6" x14ac:dyDescent="0.25">
      <c r="F104" s="154"/>
    </row>
    <row r="106" spans="6:6" x14ac:dyDescent="0.25">
      <c r="F106" s="154"/>
    </row>
    <row r="107" spans="6:6" x14ac:dyDescent="0.25">
      <c r="F107" s="154"/>
    </row>
  </sheetData>
  <mergeCells count="64">
    <mergeCell ref="A78:C78"/>
    <mergeCell ref="A68:C68"/>
    <mergeCell ref="A71:C71"/>
    <mergeCell ref="A72:C72"/>
    <mergeCell ref="A57:C57"/>
    <mergeCell ref="A60:C60"/>
    <mergeCell ref="A61:C61"/>
    <mergeCell ref="A64:C64"/>
    <mergeCell ref="A65:C65"/>
    <mergeCell ref="A67:C67"/>
    <mergeCell ref="A74:C74"/>
    <mergeCell ref="A75:C75"/>
    <mergeCell ref="A52:C52"/>
    <mergeCell ref="A53:C53"/>
    <mergeCell ref="A56:C56"/>
    <mergeCell ref="A40:C40"/>
    <mergeCell ref="A41:C41"/>
    <mergeCell ref="A42:C42"/>
    <mergeCell ref="A43:C43"/>
    <mergeCell ref="A44:C44"/>
    <mergeCell ref="A45:C45"/>
    <mergeCell ref="A46:C46"/>
    <mergeCell ref="A47:C47"/>
    <mergeCell ref="A51:C51"/>
    <mergeCell ref="A48:C48"/>
    <mergeCell ref="A49:C49"/>
    <mergeCell ref="A50:C50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6:C26"/>
    <mergeCell ref="A19:C19"/>
    <mergeCell ref="A24:C24"/>
    <mergeCell ref="A25:C25"/>
    <mergeCell ref="A12:C12"/>
    <mergeCell ref="A1:G1"/>
    <mergeCell ref="A3:G3"/>
    <mergeCell ref="A5:C5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tabSelected="1" zoomScale="60" zoomScaleNormal="60" workbookViewId="0">
      <selection activeCell="S12" sqref="S12"/>
    </sheetView>
  </sheetViews>
  <sheetFormatPr defaultRowHeight="15.75" x14ac:dyDescent="0.25"/>
  <cols>
    <col min="1" max="1" width="8.42578125" style="1" customWidth="1"/>
    <col min="2" max="2" width="65.5703125" style="1" customWidth="1"/>
    <col min="3" max="3" width="16.28515625" style="1" customWidth="1"/>
    <col min="4" max="6" width="16" style="1" customWidth="1"/>
    <col min="7" max="7" width="15.7109375" style="1" bestFit="1" customWidth="1"/>
    <col min="8" max="8" width="14.42578125" style="1" bestFit="1" customWidth="1"/>
    <col min="9" max="9" width="18.85546875" style="1" bestFit="1" customWidth="1"/>
    <col min="10" max="10" width="14.85546875" style="1" customWidth="1"/>
    <col min="11" max="13" width="16.42578125" style="1" customWidth="1"/>
    <col min="14" max="14" width="15" style="1" customWidth="1"/>
    <col min="15" max="15" width="15.140625" style="1" customWidth="1"/>
    <col min="16" max="16" width="12.7109375" style="1" bestFit="1" customWidth="1"/>
    <col min="17" max="17" width="10.5703125" style="1" customWidth="1"/>
    <col min="18" max="18" width="8.42578125" style="1" customWidth="1"/>
    <col min="19" max="19" width="23.140625" style="1" customWidth="1"/>
    <col min="20" max="20" width="46" style="1" customWidth="1"/>
    <col min="21" max="16384" width="9.140625" style="1"/>
  </cols>
  <sheetData>
    <row r="1" spans="1:20" ht="15.75" customHeight="1" thickBot="1" x14ac:dyDescent="0.3">
      <c r="A1" s="563" t="s">
        <v>0</v>
      </c>
      <c r="B1" s="563" t="s">
        <v>1</v>
      </c>
      <c r="C1" s="565" t="s">
        <v>430</v>
      </c>
      <c r="D1" s="563" t="s">
        <v>300</v>
      </c>
      <c r="E1" s="568" t="s">
        <v>302</v>
      </c>
      <c r="F1" s="563" t="s">
        <v>429</v>
      </c>
      <c r="G1" s="550" t="s">
        <v>2</v>
      </c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2"/>
    </row>
    <row r="2" spans="1:20" ht="33.75" customHeight="1" x14ac:dyDescent="0.25">
      <c r="A2" s="563"/>
      <c r="B2" s="563"/>
      <c r="C2" s="565"/>
      <c r="D2" s="563"/>
      <c r="E2" s="568"/>
      <c r="F2" s="563"/>
      <c r="G2" s="553" t="s">
        <v>3</v>
      </c>
      <c r="H2" s="554"/>
      <c r="I2" s="555"/>
      <c r="J2" s="556" t="s">
        <v>4</v>
      </c>
      <c r="K2" s="558" t="s">
        <v>5</v>
      </c>
      <c r="L2" s="553" t="s">
        <v>6</v>
      </c>
      <c r="M2" s="554"/>
      <c r="N2" s="554"/>
      <c r="O2" s="555"/>
      <c r="P2" s="559" t="s">
        <v>7</v>
      </c>
      <c r="Q2" s="560" t="s">
        <v>8</v>
      </c>
      <c r="R2" s="561" t="s">
        <v>9</v>
      </c>
    </row>
    <row r="3" spans="1:20" ht="47.25" customHeight="1" x14ac:dyDescent="0.25">
      <c r="A3" s="563"/>
      <c r="B3" s="563"/>
      <c r="C3" s="565"/>
      <c r="D3" s="563"/>
      <c r="E3" s="568"/>
      <c r="F3" s="563"/>
      <c r="G3" s="2" t="s">
        <v>11</v>
      </c>
      <c r="H3" s="3" t="s">
        <v>12</v>
      </c>
      <c r="I3" s="4" t="s">
        <v>13</v>
      </c>
      <c r="J3" s="557"/>
      <c r="K3" s="557"/>
      <c r="L3" s="5" t="s">
        <v>14</v>
      </c>
      <c r="M3" s="5" t="s">
        <v>432</v>
      </c>
      <c r="N3" s="6" t="s">
        <v>15</v>
      </c>
      <c r="O3" s="5" t="s">
        <v>16</v>
      </c>
      <c r="P3" s="557"/>
      <c r="Q3" s="557"/>
      <c r="R3" s="562"/>
    </row>
    <row r="4" spans="1:20" ht="19.5" customHeight="1" x14ac:dyDescent="0.25">
      <c r="A4" s="564" t="s">
        <v>17</v>
      </c>
      <c r="B4" s="56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</row>
    <row r="5" spans="1:20" ht="22.5" customHeight="1" x14ac:dyDescent="0.25">
      <c r="A5" s="9">
        <v>6</v>
      </c>
      <c r="B5" s="10" t="s">
        <v>18</v>
      </c>
      <c r="C5" s="178">
        <f>SUM(C23)</f>
        <v>7275354.0300000003</v>
      </c>
      <c r="D5" s="178">
        <f>SUM(D23)</f>
        <v>10984226.844448868</v>
      </c>
      <c r="E5" s="178">
        <f t="shared" ref="E5:F5" si="0">SUM(E23)</f>
        <v>1162486.1555511313</v>
      </c>
      <c r="F5" s="178">
        <f t="shared" si="0"/>
        <v>12146713</v>
      </c>
      <c r="G5" s="178">
        <v>0</v>
      </c>
      <c r="H5" s="177">
        <f>SUM(H23)</f>
        <v>8676297</v>
      </c>
      <c r="I5" s="178">
        <f t="shared" ref="I5:R5" si="1">SUM(I23)</f>
        <v>278717</v>
      </c>
      <c r="J5" s="177">
        <f>SUM(J23)</f>
        <v>110500</v>
      </c>
      <c r="K5" s="178">
        <f t="shared" si="1"/>
        <v>1164528</v>
      </c>
      <c r="L5" s="178">
        <f>SUM(L23)</f>
        <v>142479</v>
      </c>
      <c r="M5" s="178">
        <f>SUM(M23)</f>
        <v>1594678</v>
      </c>
      <c r="N5" s="178">
        <f>SUM(N23)</f>
        <v>27564</v>
      </c>
      <c r="O5" s="178">
        <f t="shared" si="1"/>
        <v>57976</v>
      </c>
      <c r="P5" s="178">
        <f t="shared" si="1"/>
        <v>93974</v>
      </c>
      <c r="Q5" s="178"/>
      <c r="R5" s="178">
        <f t="shared" si="1"/>
        <v>0</v>
      </c>
      <c r="S5" s="11"/>
    </row>
    <row r="6" spans="1:20" x14ac:dyDescent="0.25">
      <c r="A6" s="9">
        <v>7</v>
      </c>
      <c r="B6" s="10" t="s">
        <v>19</v>
      </c>
      <c r="C6" s="178">
        <v>0</v>
      </c>
      <c r="D6" s="178">
        <f>SUM(D75)</f>
        <v>0</v>
      </c>
      <c r="E6" s="178">
        <f>SUM(F6-D6)</f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/>
      <c r="N6" s="178"/>
      <c r="O6" s="178">
        <v>0</v>
      </c>
      <c r="P6" s="178">
        <v>0</v>
      </c>
      <c r="Q6" s="178"/>
      <c r="R6" s="178">
        <v>0</v>
      </c>
      <c r="S6" s="11"/>
      <c r="T6" s="11"/>
    </row>
    <row r="7" spans="1:20" x14ac:dyDescent="0.25">
      <c r="A7" s="9">
        <v>3</v>
      </c>
      <c r="B7" s="10" t="s">
        <v>20</v>
      </c>
      <c r="C7" s="178">
        <f>SUM(rashodi!C6)</f>
        <v>7515177.209999999</v>
      </c>
      <c r="D7" s="178">
        <f>SUM(rashodi!D6)</f>
        <v>8159471.4000000004</v>
      </c>
      <c r="E7" s="178">
        <f>SUM(F7-D7)</f>
        <v>1103401.5999999996</v>
      </c>
      <c r="F7" s="178">
        <f>SUM(G7:R7)</f>
        <v>9262873</v>
      </c>
      <c r="G7" s="178">
        <v>0</v>
      </c>
      <c r="H7" s="178">
        <f>SUM(rashodi!H6)</f>
        <v>6253378</v>
      </c>
      <c r="I7" s="178">
        <f>SUM(rashodi!I6)</f>
        <v>66361</v>
      </c>
      <c r="J7" s="178">
        <f>SUM(rashodi!J6)</f>
        <v>0</v>
      </c>
      <c r="K7" s="178">
        <f>SUM(rashodi!K6)</f>
        <v>1164528</v>
      </c>
      <c r="L7" s="178">
        <f>SUM(rashodi!L6)</f>
        <v>121344</v>
      </c>
      <c r="M7" s="178">
        <f>SUM(rashodi!M6)</f>
        <v>1594678</v>
      </c>
      <c r="N7" s="178">
        <f>SUM(rashodi!N6)</f>
        <v>108</v>
      </c>
      <c r="O7" s="178">
        <f>SUM(rashodi!O6)</f>
        <v>57976</v>
      </c>
      <c r="P7" s="178">
        <f>SUM(rashodi!P6)</f>
        <v>4500</v>
      </c>
      <c r="Q7" s="178"/>
      <c r="R7" s="177"/>
      <c r="S7" s="11"/>
      <c r="T7" s="11"/>
    </row>
    <row r="8" spans="1:20" x14ac:dyDescent="0.25">
      <c r="A8" s="9">
        <v>4</v>
      </c>
      <c r="B8" s="10" t="s">
        <v>21</v>
      </c>
      <c r="C8" s="178">
        <f>SUM(rashodi!C73)</f>
        <v>402785.86000000004</v>
      </c>
      <c r="D8" s="178">
        <f>SUM(rashodi!D73)</f>
        <v>401836.6</v>
      </c>
      <c r="E8" s="178">
        <f>SUM(F8-D8)</f>
        <v>59084.400000000023</v>
      </c>
      <c r="F8" s="178">
        <f>SUM(G8:R8)</f>
        <v>460921</v>
      </c>
      <c r="G8" s="178">
        <f>SUM(rashodi!G73)</f>
        <v>0</v>
      </c>
      <c r="H8" s="178">
        <f>SUM(rashodi!H73)</f>
        <v>0</v>
      </c>
      <c r="I8" s="178">
        <f>SUM(rashodi!I73)</f>
        <v>212356</v>
      </c>
      <c r="J8" s="178">
        <f>SUM(rashodi!J73)</f>
        <v>110500</v>
      </c>
      <c r="K8" s="178">
        <f>SUM(rashodi!K73)</f>
        <v>0</v>
      </c>
      <c r="L8" s="178">
        <f>SUM(rashodi!L73)</f>
        <v>21135</v>
      </c>
      <c r="M8" s="178">
        <f>SUM(rashodi!M73)</f>
        <v>0</v>
      </c>
      <c r="N8" s="178">
        <f>SUM(rashodi!N73)</f>
        <v>27456</v>
      </c>
      <c r="O8" s="178">
        <f>SUM(rashodi!O73)</f>
        <v>0</v>
      </c>
      <c r="P8" s="178">
        <f>SUM(rashodi!P73)</f>
        <v>89474</v>
      </c>
      <c r="Q8" s="178">
        <f>SUM(rashodi!Q73)</f>
        <v>0</v>
      </c>
      <c r="R8" s="178">
        <f>SUM(rashodi!R73)</f>
        <v>0</v>
      </c>
      <c r="S8" s="11"/>
      <c r="T8" s="11"/>
    </row>
    <row r="9" spans="1:20" x14ac:dyDescent="0.25">
      <c r="A9" s="430"/>
      <c r="B9" s="431" t="s">
        <v>22</v>
      </c>
      <c r="C9" s="178">
        <f t="shared" ref="C9:J9" si="2">SUM(C5+C6)-(C7+C8)</f>
        <v>-642609.03999999911</v>
      </c>
      <c r="D9" s="178">
        <v>2422919</v>
      </c>
      <c r="E9" s="178">
        <v>0</v>
      </c>
      <c r="F9" s="178">
        <f t="shared" si="2"/>
        <v>2422919</v>
      </c>
      <c r="G9" s="178">
        <f t="shared" si="2"/>
        <v>0</v>
      </c>
      <c r="H9" s="424">
        <f t="shared" si="2"/>
        <v>2422919</v>
      </c>
      <c r="I9" s="178">
        <f t="shared" si="2"/>
        <v>0</v>
      </c>
      <c r="J9" s="178">
        <f t="shared" si="2"/>
        <v>0</v>
      </c>
      <c r="K9" s="178">
        <f t="shared" ref="K9:R9" si="3">SUM(K5+K6)-(K7+K8)</f>
        <v>0</v>
      </c>
      <c r="L9" s="178">
        <f t="shared" si="3"/>
        <v>0</v>
      </c>
      <c r="M9" s="178">
        <f t="shared" si="3"/>
        <v>0</v>
      </c>
      <c r="N9" s="178">
        <f t="shared" si="3"/>
        <v>0</v>
      </c>
      <c r="O9" s="178">
        <f t="shared" si="3"/>
        <v>0</v>
      </c>
      <c r="P9" s="178">
        <f t="shared" si="3"/>
        <v>0</v>
      </c>
      <c r="Q9" s="178">
        <f t="shared" si="3"/>
        <v>0</v>
      </c>
      <c r="R9" s="178">
        <f t="shared" si="3"/>
        <v>0</v>
      </c>
      <c r="S9" s="11"/>
      <c r="T9" s="11"/>
    </row>
    <row r="10" spans="1:20" x14ac:dyDescent="0.25">
      <c r="A10" s="564" t="s">
        <v>23</v>
      </c>
      <c r="B10" s="564"/>
      <c r="C10" s="432"/>
      <c r="D10" s="432"/>
      <c r="E10" s="432"/>
      <c r="F10" s="43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8"/>
      <c r="T10" s="368"/>
    </row>
    <row r="11" spans="1:20" x14ac:dyDescent="0.25">
      <c r="A11" s="15">
        <v>8</v>
      </c>
      <c r="B11" s="433" t="s">
        <v>24</v>
      </c>
      <c r="C11" s="16"/>
      <c r="D11" s="16"/>
      <c r="E11" s="16"/>
      <c r="F11" s="16"/>
      <c r="G11" s="17"/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19"/>
      <c r="S11" s="8"/>
      <c r="T11" s="11"/>
    </row>
    <row r="12" spans="1:20" x14ac:dyDescent="0.25">
      <c r="A12" s="15">
        <v>5</v>
      </c>
      <c r="B12" s="433" t="s">
        <v>25</v>
      </c>
      <c r="C12" s="16"/>
      <c r="D12" s="16"/>
      <c r="E12" s="16"/>
      <c r="F12" s="16"/>
      <c r="G12" s="18"/>
      <c r="H12" s="18"/>
      <c r="I12" s="20"/>
      <c r="J12" s="19"/>
      <c r="K12" s="18"/>
      <c r="L12" s="21"/>
      <c r="M12" s="21"/>
      <c r="N12" s="18"/>
      <c r="O12" s="17"/>
      <c r="P12" s="17"/>
      <c r="Q12" s="17"/>
      <c r="R12" s="22"/>
      <c r="S12" s="23"/>
      <c r="T12" s="11"/>
    </row>
    <row r="13" spans="1:20" ht="15.75" customHeight="1" x14ac:dyDescent="0.25">
      <c r="A13" s="566" t="s">
        <v>26</v>
      </c>
      <c r="B13" s="566"/>
      <c r="C13" s="16"/>
      <c r="D13" s="17"/>
      <c r="E13" s="17"/>
      <c r="F13" s="17"/>
      <c r="G13" s="18"/>
      <c r="H13" s="18"/>
      <c r="I13" s="20"/>
      <c r="J13" s="18"/>
      <c r="K13" s="18"/>
      <c r="L13" s="18"/>
      <c r="M13" s="18"/>
      <c r="N13" s="25"/>
      <c r="O13" s="18"/>
      <c r="P13" s="18"/>
      <c r="Q13" s="17"/>
      <c r="R13" s="22"/>
      <c r="S13" s="8"/>
      <c r="T13" s="11"/>
    </row>
    <row r="14" spans="1:20" ht="19.5" customHeight="1" x14ac:dyDescent="0.25">
      <c r="A14" s="15"/>
      <c r="B14" s="15"/>
      <c r="C14" s="16"/>
      <c r="D14" s="16"/>
      <c r="E14" s="16"/>
      <c r="F14" s="16"/>
      <c r="G14" s="24"/>
      <c r="H14" s="24"/>
      <c r="I14" s="20"/>
      <c r="J14" s="24"/>
      <c r="K14" s="24"/>
      <c r="L14" s="24"/>
      <c r="M14" s="24"/>
      <c r="N14" s="24"/>
      <c r="O14" s="24"/>
      <c r="P14" s="24"/>
      <c r="Q14" s="24"/>
      <c r="R14" s="16"/>
      <c r="S14" s="11"/>
      <c r="T14" s="11"/>
    </row>
    <row r="15" spans="1:20" ht="15.75" customHeight="1" x14ac:dyDescent="0.25">
      <c r="A15" s="567" t="s">
        <v>27</v>
      </c>
      <c r="B15" s="567"/>
      <c r="C15" s="27"/>
      <c r="D15" s="27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11"/>
      <c r="T15" s="11"/>
    </row>
    <row r="16" spans="1:20" x14ac:dyDescent="0.25">
      <c r="A16" s="28">
        <v>922</v>
      </c>
      <c r="B16" s="431" t="s">
        <v>28</v>
      </c>
      <c r="C16" s="178"/>
      <c r="D16" s="434">
        <v>-6259482.0300000003</v>
      </c>
      <c r="E16" s="434"/>
      <c r="F16" s="434">
        <v>-6259482.0300000003</v>
      </c>
      <c r="G16" s="17"/>
      <c r="H16" s="21"/>
      <c r="I16" s="21"/>
      <c r="J16" s="18"/>
      <c r="K16" s="17"/>
      <c r="L16" s="17"/>
      <c r="M16" s="17"/>
      <c r="N16" s="17"/>
      <c r="O16" s="17"/>
      <c r="P16" s="17"/>
      <c r="Q16" s="17"/>
      <c r="R16" s="17"/>
      <c r="T16" s="11"/>
    </row>
    <row r="17" spans="1:20" x14ac:dyDescent="0.25">
      <c r="A17" s="28"/>
      <c r="B17" s="431" t="s">
        <v>29</v>
      </c>
      <c r="C17" s="178"/>
      <c r="D17" s="434">
        <v>-2422919</v>
      </c>
      <c r="E17" s="434"/>
      <c r="F17" s="434">
        <v>-2422919</v>
      </c>
      <c r="G17" s="17"/>
      <c r="H17" s="369"/>
      <c r="I17" s="29"/>
      <c r="J17" s="29"/>
      <c r="K17" s="29"/>
      <c r="L17" s="370"/>
      <c r="M17" s="370"/>
      <c r="N17" s="18"/>
      <c r="O17" s="30"/>
      <c r="P17" s="17"/>
      <c r="Q17" s="18"/>
      <c r="R17" s="17"/>
      <c r="S17" s="8"/>
    </row>
    <row r="18" spans="1:20" x14ac:dyDescent="0.25">
      <c r="A18" s="28"/>
      <c r="B18" s="431" t="s">
        <v>30</v>
      </c>
      <c r="C18" s="178"/>
      <c r="D18" s="434">
        <f>SUM(D16-D17)</f>
        <v>-3836563.0300000003</v>
      </c>
      <c r="E18" s="434"/>
      <c r="F18" s="434">
        <f>SUM(F16-F17)</f>
        <v>-3836563.0300000003</v>
      </c>
      <c r="G18" s="17"/>
      <c r="H18" s="21"/>
      <c r="I18" s="21"/>
      <c r="J18" s="18"/>
      <c r="K18" s="18"/>
      <c r="L18" s="371"/>
      <c r="M18" s="371"/>
      <c r="N18" s="372"/>
      <c r="O18" s="31"/>
      <c r="P18" s="17"/>
      <c r="Q18" s="17"/>
      <c r="R18" s="17"/>
      <c r="S18" s="23"/>
      <c r="T18" s="11"/>
    </row>
    <row r="19" spans="1:20" ht="36.75" customHeight="1" x14ac:dyDescent="0.25">
      <c r="A19" s="548" t="s">
        <v>31</v>
      </c>
      <c r="B19" s="548"/>
      <c r="C19" s="435"/>
      <c r="D19" s="435">
        <f t="shared" ref="D19:F19" si="4">SUM(D9+D17)</f>
        <v>0</v>
      </c>
      <c r="E19" s="435"/>
      <c r="F19" s="435">
        <f t="shared" si="4"/>
        <v>0</v>
      </c>
      <c r="G19" s="17"/>
      <c r="H19" s="18"/>
      <c r="I19" s="18"/>
      <c r="J19" s="21"/>
      <c r="K19" s="32"/>
      <c r="L19" s="33"/>
      <c r="M19" s="386"/>
      <c r="N19" s="34"/>
      <c r="O19" s="17"/>
      <c r="P19" s="17"/>
      <c r="Q19" s="17"/>
      <c r="R19" s="17"/>
      <c r="S19" s="8"/>
    </row>
    <row r="20" spans="1:20" ht="15.75" customHeight="1" x14ac:dyDescent="0.25">
      <c r="G20" s="17"/>
      <c r="H20" s="21"/>
      <c r="I20" s="17"/>
      <c r="J20" s="17"/>
      <c r="K20" s="18"/>
      <c r="L20" s="17"/>
      <c r="M20" s="17"/>
      <c r="N20" s="17"/>
      <c r="O20" s="17"/>
      <c r="P20" s="17"/>
      <c r="Q20" s="17"/>
      <c r="R20" s="17"/>
    </row>
    <row r="21" spans="1:20" ht="20.25" customHeight="1" x14ac:dyDescent="0.25">
      <c r="A21" s="549" t="s">
        <v>32</v>
      </c>
      <c r="B21" s="549"/>
      <c r="C21" s="425">
        <f t="shared" ref="C21:R21" si="5">SUM(C23+C75+C79)</f>
        <v>7275354.0300000003</v>
      </c>
      <c r="D21" s="425">
        <f t="shared" si="5"/>
        <v>10984226.844448868</v>
      </c>
      <c r="E21" s="425">
        <f t="shared" si="5"/>
        <v>1162486.1555511313</v>
      </c>
      <c r="F21" s="425">
        <f t="shared" si="5"/>
        <v>12146713</v>
      </c>
      <c r="G21" s="425">
        <f t="shared" si="5"/>
        <v>0</v>
      </c>
      <c r="H21" s="425">
        <f t="shared" si="5"/>
        <v>8676297</v>
      </c>
      <c r="I21" s="425">
        <f t="shared" si="5"/>
        <v>278717</v>
      </c>
      <c r="J21" s="425">
        <f t="shared" si="5"/>
        <v>110500</v>
      </c>
      <c r="K21" s="425">
        <f t="shared" si="5"/>
        <v>1164528</v>
      </c>
      <c r="L21" s="425">
        <f t="shared" si="5"/>
        <v>142479</v>
      </c>
      <c r="M21" s="425">
        <f t="shared" si="5"/>
        <v>1594678</v>
      </c>
      <c r="N21" s="425">
        <f t="shared" si="5"/>
        <v>27564</v>
      </c>
      <c r="O21" s="425">
        <f t="shared" si="5"/>
        <v>57976</v>
      </c>
      <c r="P21" s="425">
        <f t="shared" si="5"/>
        <v>93974</v>
      </c>
      <c r="Q21" s="425">
        <f t="shared" si="5"/>
        <v>0</v>
      </c>
      <c r="R21" s="423">
        <f t="shared" si="5"/>
        <v>0</v>
      </c>
      <c r="S21" s="8"/>
      <c r="T21" s="11"/>
    </row>
    <row r="22" spans="1:20" x14ac:dyDescent="0.25">
      <c r="C22" s="35"/>
      <c r="D22" s="35"/>
      <c r="E22" s="35"/>
      <c r="F22" s="35"/>
      <c r="G22" s="18"/>
      <c r="H22" s="18"/>
      <c r="I22" s="18"/>
      <c r="J22" s="406"/>
      <c r="K22" s="18"/>
      <c r="L22" s="18"/>
      <c r="M22" s="18"/>
      <c r="N22" s="18"/>
      <c r="O22" s="18"/>
      <c r="P22" s="18"/>
      <c r="Q22" s="18"/>
      <c r="R22" s="18"/>
      <c r="T22" s="11"/>
    </row>
    <row r="23" spans="1:20" s="40" customFormat="1" ht="24.75" customHeight="1" x14ac:dyDescent="0.25">
      <c r="A23" s="36" t="s">
        <v>33</v>
      </c>
      <c r="B23" s="37" t="s">
        <v>18</v>
      </c>
      <c r="C23" s="119">
        <f t="shared" ref="C23:E23" si="6">SUM(C24+C30+C34+C37+C43+C58+C69)</f>
        <v>7275354.0300000003</v>
      </c>
      <c r="D23" s="119">
        <f t="shared" si="6"/>
        <v>10984226.844448868</v>
      </c>
      <c r="E23" s="119">
        <f t="shared" si="6"/>
        <v>1162486.1555511313</v>
      </c>
      <c r="F23" s="119">
        <f>SUM(F24+F30+F34+F37+F43+F58+F69)</f>
        <v>12146713</v>
      </c>
      <c r="G23" s="119">
        <f t="shared" ref="G23:R23" si="7">SUM(G24+G30+G34+G37+G43+G58+G69)</f>
        <v>0</v>
      </c>
      <c r="H23" s="119">
        <f t="shared" si="7"/>
        <v>8676297</v>
      </c>
      <c r="I23" s="119">
        <f t="shared" si="7"/>
        <v>278717</v>
      </c>
      <c r="J23" s="119">
        <f t="shared" si="7"/>
        <v>110500</v>
      </c>
      <c r="K23" s="119">
        <f t="shared" si="7"/>
        <v>1164528</v>
      </c>
      <c r="L23" s="119">
        <f t="shared" si="7"/>
        <v>142479</v>
      </c>
      <c r="M23" s="119">
        <f t="shared" si="7"/>
        <v>1594678</v>
      </c>
      <c r="N23" s="119">
        <f t="shared" si="7"/>
        <v>27564</v>
      </c>
      <c r="O23" s="119">
        <f t="shared" si="7"/>
        <v>57976</v>
      </c>
      <c r="P23" s="119">
        <f t="shared" si="7"/>
        <v>93974</v>
      </c>
      <c r="Q23" s="119">
        <f t="shared" si="7"/>
        <v>0</v>
      </c>
      <c r="R23" s="407">
        <f t="shared" si="7"/>
        <v>0</v>
      </c>
      <c r="S23" s="375"/>
      <c r="T23" s="376"/>
    </row>
    <row r="24" spans="1:20" s="43" customFormat="1" ht="28.5" customHeight="1" x14ac:dyDescent="0.25">
      <c r="A24" s="41">
        <v>63</v>
      </c>
      <c r="B24" s="42" t="s">
        <v>34</v>
      </c>
      <c r="C24" s="393">
        <f t="shared" ref="C24:R24" si="8">SUM(C25+C27)</f>
        <v>1245746.83</v>
      </c>
      <c r="D24" s="393">
        <f t="shared" si="8"/>
        <v>80014.844448868535</v>
      </c>
      <c r="E24" s="393">
        <f t="shared" si="8"/>
        <v>1742682.1555511313</v>
      </c>
      <c r="F24" s="393">
        <f t="shared" si="8"/>
        <v>1822697</v>
      </c>
      <c r="G24" s="393">
        <f t="shared" si="8"/>
        <v>0</v>
      </c>
      <c r="H24" s="393">
        <f t="shared" si="8"/>
        <v>0</v>
      </c>
      <c r="I24" s="393">
        <f t="shared" si="8"/>
        <v>0</v>
      </c>
      <c r="J24" s="393">
        <f t="shared" si="8"/>
        <v>0</v>
      </c>
      <c r="K24" s="393">
        <f t="shared" si="8"/>
        <v>0</v>
      </c>
      <c r="L24" s="393">
        <f t="shared" si="8"/>
        <v>142479</v>
      </c>
      <c r="M24" s="393">
        <f t="shared" si="8"/>
        <v>1594678</v>
      </c>
      <c r="N24" s="393">
        <f t="shared" si="8"/>
        <v>27564</v>
      </c>
      <c r="O24" s="393">
        <f t="shared" si="8"/>
        <v>57976</v>
      </c>
      <c r="P24" s="393">
        <f t="shared" si="8"/>
        <v>0</v>
      </c>
      <c r="Q24" s="393">
        <f t="shared" si="8"/>
        <v>0</v>
      </c>
      <c r="R24" s="408">
        <f t="shared" si="8"/>
        <v>0</v>
      </c>
      <c r="S24" s="38"/>
      <c r="T24" s="39"/>
    </row>
    <row r="25" spans="1:20" s="43" customFormat="1" ht="20.25" customHeight="1" x14ac:dyDescent="0.25">
      <c r="A25" s="44" t="s">
        <v>35</v>
      </c>
      <c r="B25" s="45" t="s">
        <v>36</v>
      </c>
      <c r="C25" s="60">
        <f t="shared" ref="C25:R25" si="9">SUM(C26)</f>
        <v>1183888.1200000001</v>
      </c>
      <c r="D25" s="60">
        <f t="shared" si="9"/>
        <v>57975.844448868535</v>
      </c>
      <c r="E25" s="60">
        <f t="shared" si="9"/>
        <v>1594678.1555511313</v>
      </c>
      <c r="F25" s="60">
        <f t="shared" si="9"/>
        <v>1652654</v>
      </c>
      <c r="G25" s="60">
        <f t="shared" si="9"/>
        <v>0</v>
      </c>
      <c r="H25" s="60">
        <f t="shared" si="9"/>
        <v>0</v>
      </c>
      <c r="I25" s="60">
        <f t="shared" si="9"/>
        <v>0</v>
      </c>
      <c r="J25" s="60">
        <f t="shared" si="9"/>
        <v>0</v>
      </c>
      <c r="K25" s="60">
        <f t="shared" si="9"/>
        <v>0</v>
      </c>
      <c r="L25" s="60">
        <f t="shared" si="9"/>
        <v>0</v>
      </c>
      <c r="M25" s="60">
        <f t="shared" si="9"/>
        <v>1594678</v>
      </c>
      <c r="N25" s="60">
        <f t="shared" si="9"/>
        <v>0</v>
      </c>
      <c r="O25" s="60">
        <f t="shared" si="9"/>
        <v>57976</v>
      </c>
      <c r="P25" s="60">
        <f t="shared" si="9"/>
        <v>0</v>
      </c>
      <c r="Q25" s="60">
        <f t="shared" si="9"/>
        <v>0</v>
      </c>
      <c r="R25" s="409">
        <f t="shared" si="9"/>
        <v>0</v>
      </c>
      <c r="T25" s="39"/>
    </row>
    <row r="26" spans="1:20" s="43" customFormat="1" ht="20.25" customHeight="1" x14ac:dyDescent="0.25">
      <c r="A26" s="46" t="s">
        <v>37</v>
      </c>
      <c r="B26" s="47" t="s">
        <v>38</v>
      </c>
      <c r="C26" s="394">
        <v>1183888.1200000001</v>
      </c>
      <c r="D26" s="394">
        <v>57975.844448868535</v>
      </c>
      <c r="E26" s="394">
        <f>SUM(F26-D26)</f>
        <v>1594678.1555511313</v>
      </c>
      <c r="F26" s="394">
        <f>SUM(G26:R26)</f>
        <v>1652654</v>
      </c>
      <c r="G26" s="61"/>
      <c r="H26" s="61"/>
      <c r="I26" s="61"/>
      <c r="J26" s="61"/>
      <c r="K26" s="61"/>
      <c r="L26" s="61"/>
      <c r="M26" s="61">
        <v>1594678</v>
      </c>
      <c r="N26" s="61"/>
      <c r="O26" s="61">
        <v>57976</v>
      </c>
      <c r="P26" s="61"/>
      <c r="Q26" s="61"/>
      <c r="R26" s="397"/>
    </row>
    <row r="27" spans="1:20" s="43" customFormat="1" ht="29.25" customHeight="1" x14ac:dyDescent="0.25">
      <c r="A27" s="44" t="s">
        <v>39</v>
      </c>
      <c r="B27" s="45" t="s">
        <v>40</v>
      </c>
      <c r="C27" s="60">
        <f>SUM(C28:C29)</f>
        <v>61858.710000000006</v>
      </c>
      <c r="D27" s="60">
        <f t="shared" ref="D27:F27" si="10">SUM(D28:D29)</f>
        <v>22039</v>
      </c>
      <c r="E27" s="60">
        <f t="shared" si="10"/>
        <v>148004</v>
      </c>
      <c r="F27" s="60">
        <f t="shared" si="10"/>
        <v>170043</v>
      </c>
      <c r="G27" s="60">
        <f t="shared" ref="G27" si="11">SUM(G28:G29)</f>
        <v>0</v>
      </c>
      <c r="H27" s="60">
        <f t="shared" ref="H27" si="12">SUM(H28:H29)</f>
        <v>0</v>
      </c>
      <c r="I27" s="60">
        <f t="shared" ref="I27" si="13">SUM(I28:I29)</f>
        <v>0</v>
      </c>
      <c r="J27" s="60">
        <f t="shared" ref="J27" si="14">SUM(J28:J29)</f>
        <v>0</v>
      </c>
      <c r="K27" s="60">
        <f t="shared" ref="K27" si="15">SUM(K28:K29)</f>
        <v>0</v>
      </c>
      <c r="L27" s="60">
        <f t="shared" ref="L27" si="16">SUM(L28:L29)</f>
        <v>142479</v>
      </c>
      <c r="M27" s="60">
        <f t="shared" ref="M27" si="17">SUM(M28:M29)</f>
        <v>0</v>
      </c>
      <c r="N27" s="60">
        <f t="shared" ref="N27" si="18">SUM(N28:N29)</f>
        <v>27564</v>
      </c>
      <c r="O27" s="60">
        <f t="shared" ref="O27" si="19">SUM(O28:O29)</f>
        <v>0</v>
      </c>
      <c r="P27" s="60">
        <f t="shared" ref="P27" si="20">SUM(P28:P29)</f>
        <v>0</v>
      </c>
      <c r="Q27" s="60">
        <f t="shared" ref="Q27" si="21">SUM(Q28:Q29)</f>
        <v>0</v>
      </c>
      <c r="R27" s="409">
        <f t="shared" ref="R27" si="22">SUM(R28:R29)</f>
        <v>0</v>
      </c>
      <c r="S27" s="39"/>
    </row>
    <row r="28" spans="1:20" s="43" customFormat="1" ht="27.75" customHeight="1" x14ac:dyDescent="0.25">
      <c r="A28" s="46" t="s">
        <v>41</v>
      </c>
      <c r="B28" s="47" t="s">
        <v>42</v>
      </c>
      <c r="C28" s="61">
        <v>36787.58</v>
      </c>
      <c r="D28" s="61">
        <v>0</v>
      </c>
      <c r="E28" s="61">
        <f>SUM(F28-D28)</f>
        <v>121452</v>
      </c>
      <c r="F28" s="61">
        <f>SUM(G28:R28)</f>
        <v>121452</v>
      </c>
      <c r="G28" s="61"/>
      <c r="H28" s="61"/>
      <c r="I28" s="61"/>
      <c r="J28" s="61"/>
      <c r="K28" s="61"/>
      <c r="L28" s="61">
        <v>121344</v>
      </c>
      <c r="M28" s="61"/>
      <c r="N28" s="61">
        <v>108</v>
      </c>
      <c r="O28" s="61"/>
      <c r="P28" s="61"/>
      <c r="Q28" s="61"/>
      <c r="R28" s="397"/>
    </row>
    <row r="29" spans="1:20" s="43" customFormat="1" ht="30.75" customHeight="1" x14ac:dyDescent="0.25">
      <c r="A29" s="46" t="s">
        <v>43</v>
      </c>
      <c r="B29" s="47" t="s">
        <v>44</v>
      </c>
      <c r="C29" s="61">
        <v>25071.13</v>
      </c>
      <c r="D29" s="61">
        <v>22039</v>
      </c>
      <c r="E29" s="61">
        <f>SUM(F29-D29)</f>
        <v>26552</v>
      </c>
      <c r="F29" s="61">
        <f>SUM(G29:R29)</f>
        <v>48591</v>
      </c>
      <c r="G29" s="61"/>
      <c r="H29" s="61"/>
      <c r="I29" s="61"/>
      <c r="J29" s="61"/>
      <c r="K29" s="61"/>
      <c r="L29" s="61">
        <v>21135</v>
      </c>
      <c r="M29" s="61"/>
      <c r="N29" s="61">
        <v>27456</v>
      </c>
      <c r="O29" s="61"/>
      <c r="P29" s="61"/>
      <c r="Q29" s="61"/>
      <c r="R29" s="397"/>
    </row>
    <row r="30" spans="1:20" s="43" customFormat="1" ht="20.25" customHeight="1" x14ac:dyDescent="0.25">
      <c r="A30" s="48" t="s">
        <v>45</v>
      </c>
      <c r="B30" s="49" t="s">
        <v>46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408"/>
    </row>
    <row r="31" spans="1:20" s="43" customFormat="1" ht="20.25" customHeight="1" x14ac:dyDescent="0.25">
      <c r="A31" s="44" t="s">
        <v>47</v>
      </c>
      <c r="B31" s="45" t="s">
        <v>48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409"/>
    </row>
    <row r="32" spans="1:20" s="43" customFormat="1" ht="20.25" customHeight="1" x14ac:dyDescent="0.25">
      <c r="A32" s="50" t="s">
        <v>49</v>
      </c>
      <c r="B32" s="47" t="s">
        <v>50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397"/>
    </row>
    <row r="33" spans="1:20" s="43" customFormat="1" ht="20.25" hidden="1" customHeight="1" x14ac:dyDescent="0.25">
      <c r="A33" s="51" t="s">
        <v>51</v>
      </c>
      <c r="B33" s="52" t="s">
        <v>52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410"/>
    </row>
    <row r="34" spans="1:20" s="43" customFormat="1" ht="30" x14ac:dyDescent="0.25">
      <c r="A34" s="48" t="s">
        <v>45</v>
      </c>
      <c r="B34" s="49" t="s">
        <v>53</v>
      </c>
      <c r="C34" s="59">
        <f t="shared" ref="C34:R35" si="23">SUM(C35)</f>
        <v>0</v>
      </c>
      <c r="D34" s="59">
        <f t="shared" si="23"/>
        <v>1</v>
      </c>
      <c r="E34" s="59">
        <f t="shared" si="23"/>
        <v>0</v>
      </c>
      <c r="F34" s="59">
        <f t="shared" si="23"/>
        <v>1</v>
      </c>
      <c r="G34" s="59">
        <f t="shared" si="23"/>
        <v>0</v>
      </c>
      <c r="H34" s="59">
        <f t="shared" si="23"/>
        <v>0</v>
      </c>
      <c r="I34" s="59">
        <f t="shared" si="23"/>
        <v>0</v>
      </c>
      <c r="J34" s="59">
        <f t="shared" si="23"/>
        <v>1</v>
      </c>
      <c r="K34" s="59">
        <f t="shared" si="23"/>
        <v>0</v>
      </c>
      <c r="L34" s="59">
        <f t="shared" si="23"/>
        <v>0</v>
      </c>
      <c r="M34" s="59"/>
      <c r="N34" s="59">
        <f t="shared" si="23"/>
        <v>0</v>
      </c>
      <c r="O34" s="59">
        <f t="shared" si="23"/>
        <v>0</v>
      </c>
      <c r="P34" s="59">
        <f t="shared" si="23"/>
        <v>0</v>
      </c>
      <c r="Q34" s="59">
        <f t="shared" si="23"/>
        <v>0</v>
      </c>
      <c r="R34" s="411">
        <f t="shared" si="23"/>
        <v>0</v>
      </c>
    </row>
    <row r="35" spans="1:20" s="43" customFormat="1" ht="20.25" customHeight="1" x14ac:dyDescent="0.25">
      <c r="A35" s="53" t="s">
        <v>47</v>
      </c>
      <c r="B35" s="54" t="s">
        <v>54</v>
      </c>
      <c r="C35" s="395">
        <f t="shared" si="23"/>
        <v>0</v>
      </c>
      <c r="D35" s="395">
        <f t="shared" si="23"/>
        <v>1</v>
      </c>
      <c r="E35" s="395">
        <f t="shared" si="23"/>
        <v>0</v>
      </c>
      <c r="F35" s="395">
        <f t="shared" si="23"/>
        <v>1</v>
      </c>
      <c r="G35" s="395">
        <f t="shared" si="23"/>
        <v>0</v>
      </c>
      <c r="H35" s="395">
        <f t="shared" si="23"/>
        <v>0</v>
      </c>
      <c r="I35" s="395">
        <f t="shared" si="23"/>
        <v>0</v>
      </c>
      <c r="J35" s="395">
        <f t="shared" si="23"/>
        <v>1</v>
      </c>
      <c r="K35" s="395">
        <f t="shared" si="23"/>
        <v>0</v>
      </c>
      <c r="L35" s="395">
        <f t="shared" si="23"/>
        <v>0</v>
      </c>
      <c r="M35" s="395"/>
      <c r="N35" s="395">
        <f t="shared" si="23"/>
        <v>0</v>
      </c>
      <c r="O35" s="395">
        <f t="shared" si="23"/>
        <v>0</v>
      </c>
      <c r="P35" s="395">
        <f t="shared" si="23"/>
        <v>0</v>
      </c>
      <c r="Q35" s="395">
        <f t="shared" si="23"/>
        <v>0</v>
      </c>
      <c r="R35" s="412">
        <f t="shared" si="23"/>
        <v>0</v>
      </c>
    </row>
    <row r="36" spans="1:20" s="43" customFormat="1" ht="26.25" customHeight="1" x14ac:dyDescent="0.25">
      <c r="A36" s="55" t="s">
        <v>49</v>
      </c>
      <c r="B36" s="56" t="s">
        <v>50</v>
      </c>
      <c r="C36" s="396">
        <v>0</v>
      </c>
      <c r="D36" s="396">
        <v>1</v>
      </c>
      <c r="E36" s="396">
        <f>SUM(F36-D36)</f>
        <v>0</v>
      </c>
      <c r="F36" s="396">
        <v>1</v>
      </c>
      <c r="G36" s="413"/>
      <c r="H36" s="413"/>
      <c r="I36" s="413"/>
      <c r="J36" s="61">
        <v>1</v>
      </c>
      <c r="K36" s="413"/>
      <c r="L36" s="413"/>
      <c r="M36" s="413"/>
      <c r="N36" s="413"/>
      <c r="O36" s="413"/>
      <c r="P36" s="413"/>
      <c r="Q36" s="413"/>
      <c r="R36" s="414"/>
    </row>
    <row r="37" spans="1:20" s="43" customFormat="1" ht="30" x14ac:dyDescent="0.25">
      <c r="A37" s="48" t="s">
        <v>55</v>
      </c>
      <c r="B37" s="49" t="s">
        <v>53</v>
      </c>
      <c r="C37" s="59">
        <f t="shared" ref="C37:R38" si="24">SUM(C38)</f>
        <v>651049.46</v>
      </c>
      <c r="D37" s="59">
        <f t="shared" si="24"/>
        <v>1423983</v>
      </c>
      <c r="E37" s="59">
        <f t="shared" si="24"/>
        <v>-259455</v>
      </c>
      <c r="F37" s="59">
        <f t="shared" si="24"/>
        <v>1164528</v>
      </c>
      <c r="G37" s="59">
        <f t="shared" si="24"/>
        <v>0</v>
      </c>
      <c r="H37" s="59">
        <f t="shared" si="24"/>
        <v>0</v>
      </c>
      <c r="I37" s="59">
        <f t="shared" si="24"/>
        <v>0</v>
      </c>
      <c r="J37" s="59">
        <f t="shared" si="24"/>
        <v>0</v>
      </c>
      <c r="K37" s="59">
        <f t="shared" si="24"/>
        <v>1164528</v>
      </c>
      <c r="L37" s="59">
        <f t="shared" si="24"/>
        <v>0</v>
      </c>
      <c r="M37" s="59"/>
      <c r="N37" s="59">
        <f t="shared" si="24"/>
        <v>0</v>
      </c>
      <c r="O37" s="59">
        <f t="shared" si="24"/>
        <v>0</v>
      </c>
      <c r="P37" s="59">
        <f t="shared" si="24"/>
        <v>0</v>
      </c>
      <c r="Q37" s="59">
        <f t="shared" si="24"/>
        <v>0</v>
      </c>
      <c r="R37" s="411">
        <f t="shared" si="24"/>
        <v>0</v>
      </c>
    </row>
    <row r="38" spans="1:20" s="43" customFormat="1" ht="22.5" customHeight="1" x14ac:dyDescent="0.25">
      <c r="A38" s="44" t="s">
        <v>56</v>
      </c>
      <c r="B38" s="45" t="s">
        <v>57</v>
      </c>
      <c r="C38" s="60">
        <f t="shared" si="24"/>
        <v>651049.46</v>
      </c>
      <c r="D38" s="60">
        <f t="shared" si="24"/>
        <v>1423983</v>
      </c>
      <c r="E38" s="60">
        <f t="shared" si="24"/>
        <v>-259455</v>
      </c>
      <c r="F38" s="60">
        <f t="shared" si="24"/>
        <v>1164528</v>
      </c>
      <c r="G38" s="60">
        <f t="shared" si="24"/>
        <v>0</v>
      </c>
      <c r="H38" s="60">
        <f t="shared" si="24"/>
        <v>0</v>
      </c>
      <c r="I38" s="60">
        <f t="shared" si="24"/>
        <v>0</v>
      </c>
      <c r="J38" s="60">
        <f t="shared" si="24"/>
        <v>0</v>
      </c>
      <c r="K38" s="60">
        <f t="shared" si="24"/>
        <v>1164528</v>
      </c>
      <c r="L38" s="60">
        <f t="shared" si="24"/>
        <v>0</v>
      </c>
      <c r="M38" s="60"/>
      <c r="N38" s="60">
        <f t="shared" si="24"/>
        <v>0</v>
      </c>
      <c r="O38" s="60">
        <f t="shared" si="24"/>
        <v>0</v>
      </c>
      <c r="P38" s="60">
        <f t="shared" si="24"/>
        <v>0</v>
      </c>
      <c r="Q38" s="60">
        <f t="shared" si="24"/>
        <v>0</v>
      </c>
      <c r="R38" s="409">
        <f t="shared" si="24"/>
        <v>0</v>
      </c>
    </row>
    <row r="39" spans="1:20" s="43" customFormat="1" ht="30" customHeight="1" x14ac:dyDescent="0.25">
      <c r="A39" s="50" t="s">
        <v>58</v>
      </c>
      <c r="B39" s="47" t="s">
        <v>59</v>
      </c>
      <c r="C39" s="61">
        <v>651049.46</v>
      </c>
      <c r="D39" s="61">
        <v>1423983</v>
      </c>
      <c r="E39" s="61">
        <f>SUM(F39-D39)</f>
        <v>-259455</v>
      </c>
      <c r="F39" s="61">
        <f>SUM(G39:R39)</f>
        <v>1164528</v>
      </c>
      <c r="G39" s="61">
        <f t="shared" ref="G39:R39" si="25">SUM(G40:G42)</f>
        <v>0</v>
      </c>
      <c r="H39" s="61">
        <f t="shared" si="25"/>
        <v>0</v>
      </c>
      <c r="I39" s="61">
        <f t="shared" si="25"/>
        <v>0</v>
      </c>
      <c r="J39" s="61">
        <f t="shared" si="25"/>
        <v>0</v>
      </c>
      <c r="K39" s="61">
        <v>1164528</v>
      </c>
      <c r="L39" s="61">
        <f t="shared" si="25"/>
        <v>0</v>
      </c>
      <c r="M39" s="61"/>
      <c r="N39" s="61">
        <f t="shared" si="25"/>
        <v>0</v>
      </c>
      <c r="O39" s="61">
        <f t="shared" si="25"/>
        <v>0</v>
      </c>
      <c r="P39" s="61">
        <f t="shared" si="25"/>
        <v>0</v>
      </c>
      <c r="Q39" s="61">
        <f t="shared" si="25"/>
        <v>0</v>
      </c>
      <c r="R39" s="397">
        <f t="shared" si="25"/>
        <v>0</v>
      </c>
    </row>
    <row r="40" spans="1:20" s="43" customFormat="1" ht="20.25" hidden="1" customHeight="1" x14ac:dyDescent="0.25">
      <c r="A40" s="51" t="s">
        <v>60</v>
      </c>
      <c r="B40" s="52" t="s">
        <v>61</v>
      </c>
      <c r="C40" s="62"/>
      <c r="D40" s="62">
        <f>SUM(G40:R40)</f>
        <v>66361</v>
      </c>
      <c r="E40" s="62"/>
      <c r="F40" s="62"/>
      <c r="G40" s="62"/>
      <c r="H40" s="62"/>
      <c r="I40" s="62"/>
      <c r="J40" s="62"/>
      <c r="K40" s="62">
        <v>66361</v>
      </c>
      <c r="L40" s="62"/>
      <c r="M40" s="62"/>
      <c r="N40" s="62"/>
      <c r="O40" s="62"/>
      <c r="P40" s="62"/>
      <c r="Q40" s="62"/>
      <c r="R40" s="410"/>
      <c r="T40" s="38"/>
    </row>
    <row r="41" spans="1:20" s="43" customFormat="1" ht="20.25" hidden="1" customHeight="1" x14ac:dyDescent="0.25">
      <c r="A41" s="51" t="s">
        <v>62</v>
      </c>
      <c r="B41" s="52" t="s">
        <v>63</v>
      </c>
      <c r="C41" s="62"/>
      <c r="D41" s="62">
        <f t="shared" ref="D41" si="26">SUM(G41:R41)</f>
        <v>77622</v>
      </c>
      <c r="E41" s="62"/>
      <c r="F41" s="62"/>
      <c r="G41" s="62"/>
      <c r="H41" s="62"/>
      <c r="I41" s="62"/>
      <c r="J41" s="62"/>
      <c r="K41" s="62">
        <v>77622</v>
      </c>
      <c r="L41" s="62"/>
      <c r="M41" s="62"/>
      <c r="N41" s="62"/>
      <c r="O41" s="62"/>
      <c r="P41" s="62"/>
      <c r="Q41" s="62"/>
      <c r="R41" s="410"/>
      <c r="T41" s="38"/>
    </row>
    <row r="42" spans="1:20" s="43" customFormat="1" ht="20.25" hidden="1" customHeight="1" x14ac:dyDescent="0.25">
      <c r="A42" s="51" t="s">
        <v>64</v>
      </c>
      <c r="B42" s="52" t="s">
        <v>65</v>
      </c>
      <c r="C42" s="62"/>
      <c r="D42" s="62">
        <f>SUM(G42:R42)</f>
        <v>1280000</v>
      </c>
      <c r="E42" s="62"/>
      <c r="F42" s="62"/>
      <c r="G42" s="62"/>
      <c r="H42" s="62"/>
      <c r="I42" s="62"/>
      <c r="J42" s="62"/>
      <c r="K42" s="62">
        <v>1280000</v>
      </c>
      <c r="L42" s="62"/>
      <c r="M42" s="62"/>
      <c r="N42" s="62"/>
      <c r="O42" s="62"/>
      <c r="P42" s="62"/>
      <c r="Q42" s="62"/>
      <c r="R42" s="410"/>
      <c r="T42" s="38"/>
    </row>
    <row r="43" spans="1:20" s="43" customFormat="1" ht="30.75" customHeight="1" x14ac:dyDescent="0.25">
      <c r="A43" s="48" t="s">
        <v>66</v>
      </c>
      <c r="B43" s="49" t="s">
        <v>67</v>
      </c>
      <c r="C43" s="59">
        <f t="shared" ref="C43:R43" si="27">SUM(C44+C53)</f>
        <v>87617.8</v>
      </c>
      <c r="D43" s="59">
        <f t="shared" si="27"/>
        <v>226667</v>
      </c>
      <c r="E43" s="59">
        <f t="shared" si="27"/>
        <v>-22693</v>
      </c>
      <c r="F43" s="59">
        <f t="shared" si="27"/>
        <v>203974</v>
      </c>
      <c r="G43" s="59">
        <f t="shared" si="27"/>
        <v>0</v>
      </c>
      <c r="H43" s="59">
        <f t="shared" si="27"/>
        <v>0</v>
      </c>
      <c r="I43" s="59">
        <f t="shared" si="27"/>
        <v>0</v>
      </c>
      <c r="J43" s="59">
        <f t="shared" si="27"/>
        <v>110000</v>
      </c>
      <c r="K43" s="59">
        <f t="shared" si="27"/>
        <v>0</v>
      </c>
      <c r="L43" s="59">
        <f t="shared" si="27"/>
        <v>0</v>
      </c>
      <c r="M43" s="59"/>
      <c r="N43" s="59">
        <f t="shared" si="27"/>
        <v>0</v>
      </c>
      <c r="O43" s="59">
        <f t="shared" si="27"/>
        <v>0</v>
      </c>
      <c r="P43" s="59">
        <f t="shared" si="27"/>
        <v>93974</v>
      </c>
      <c r="Q43" s="59">
        <f t="shared" si="27"/>
        <v>0</v>
      </c>
      <c r="R43" s="411">
        <f t="shared" si="27"/>
        <v>0</v>
      </c>
      <c r="S43" s="39"/>
      <c r="T43" s="38"/>
    </row>
    <row r="44" spans="1:20" s="43" customFormat="1" ht="20.25" customHeight="1" x14ac:dyDescent="0.25">
      <c r="A44" s="44" t="s">
        <v>68</v>
      </c>
      <c r="B44" s="45" t="s">
        <v>69</v>
      </c>
      <c r="C44" s="60">
        <f t="shared" ref="C44:F44" si="28">SUM(C45:C46)</f>
        <v>59789</v>
      </c>
      <c r="D44" s="60">
        <f t="shared" si="28"/>
        <v>92980</v>
      </c>
      <c r="E44" s="60">
        <f t="shared" si="28"/>
        <v>17020</v>
      </c>
      <c r="F44" s="60">
        <f t="shared" si="28"/>
        <v>110000</v>
      </c>
      <c r="G44" s="60">
        <f t="shared" ref="G44:R44" si="29">SUM(G45:G46)</f>
        <v>0</v>
      </c>
      <c r="H44" s="60">
        <f t="shared" si="29"/>
        <v>0</v>
      </c>
      <c r="I44" s="60">
        <f t="shared" si="29"/>
        <v>0</v>
      </c>
      <c r="J44" s="60">
        <f>SUM(J45:J46)</f>
        <v>110000</v>
      </c>
      <c r="K44" s="60">
        <f t="shared" si="29"/>
        <v>0</v>
      </c>
      <c r="L44" s="60">
        <f t="shared" si="29"/>
        <v>0</v>
      </c>
      <c r="M44" s="60"/>
      <c r="N44" s="60">
        <f t="shared" si="29"/>
        <v>0</v>
      </c>
      <c r="O44" s="60">
        <f t="shared" si="29"/>
        <v>0</v>
      </c>
      <c r="P44" s="60">
        <f t="shared" si="29"/>
        <v>0</v>
      </c>
      <c r="Q44" s="60">
        <f t="shared" si="29"/>
        <v>0</v>
      </c>
      <c r="R44" s="409">
        <f t="shared" si="29"/>
        <v>0</v>
      </c>
      <c r="T44" s="38"/>
    </row>
    <row r="45" spans="1:20" s="43" customFormat="1" ht="20.25" customHeight="1" x14ac:dyDescent="0.25">
      <c r="A45" s="50" t="s">
        <v>70</v>
      </c>
      <c r="B45" s="47" t="s">
        <v>71</v>
      </c>
      <c r="C45" s="397">
        <v>135</v>
      </c>
      <c r="D45" s="397">
        <v>0</v>
      </c>
      <c r="E45" s="397">
        <f>SUM(F45-D45)</f>
        <v>135</v>
      </c>
      <c r="F45" s="397">
        <f>SUM(G45:R45)</f>
        <v>135</v>
      </c>
      <c r="G45" s="397"/>
      <c r="H45" s="397"/>
      <c r="I45" s="397"/>
      <c r="J45" s="397">
        <v>135</v>
      </c>
      <c r="K45" s="415"/>
      <c r="L45" s="61"/>
      <c r="M45" s="61"/>
      <c r="N45" s="61"/>
      <c r="O45" s="61"/>
      <c r="P45" s="61"/>
      <c r="Q45" s="61"/>
      <c r="R45" s="397"/>
      <c r="T45" s="38"/>
    </row>
    <row r="46" spans="1:20" s="43" customFormat="1" ht="20.25" customHeight="1" x14ac:dyDescent="0.25">
      <c r="A46" s="50" t="s">
        <v>72</v>
      </c>
      <c r="B46" s="47" t="s">
        <v>73</v>
      </c>
      <c r="C46" s="61">
        <v>59654</v>
      </c>
      <c r="D46" s="61">
        <v>92980</v>
      </c>
      <c r="E46" s="397">
        <f>SUM(F46-D46)</f>
        <v>16885</v>
      </c>
      <c r="F46" s="397">
        <f>SUM(G46:R46)</f>
        <v>109865</v>
      </c>
      <c r="G46" s="61">
        <f t="shared" ref="G46:R46" si="30">SUM(G47:G52)</f>
        <v>0</v>
      </c>
      <c r="H46" s="61">
        <f t="shared" si="30"/>
        <v>0</v>
      </c>
      <c r="I46" s="61">
        <f t="shared" si="30"/>
        <v>0</v>
      </c>
      <c r="J46" s="61">
        <f>SUM(110000-C45)</f>
        <v>109865</v>
      </c>
      <c r="K46" s="61">
        <f t="shared" si="30"/>
        <v>0</v>
      </c>
      <c r="L46" s="61">
        <f t="shared" si="30"/>
        <v>0</v>
      </c>
      <c r="M46" s="61"/>
      <c r="N46" s="61">
        <f t="shared" si="30"/>
        <v>0</v>
      </c>
      <c r="O46" s="61">
        <f t="shared" si="30"/>
        <v>0</v>
      </c>
      <c r="P46" s="61">
        <f t="shared" si="30"/>
        <v>0</v>
      </c>
      <c r="Q46" s="61">
        <f t="shared" si="30"/>
        <v>0</v>
      </c>
      <c r="R46" s="397">
        <f t="shared" si="30"/>
        <v>0</v>
      </c>
      <c r="T46" s="38"/>
    </row>
    <row r="47" spans="1:20" s="43" customFormat="1" ht="20.25" hidden="1" customHeight="1" x14ac:dyDescent="0.25">
      <c r="A47" s="51" t="s">
        <v>74</v>
      </c>
      <c r="B47" s="52" t="s">
        <v>75</v>
      </c>
      <c r="C47" s="62"/>
      <c r="D47" s="62">
        <v>17851</v>
      </c>
      <c r="E47" s="62"/>
      <c r="F47" s="62"/>
      <c r="G47" s="62"/>
      <c r="H47" s="62"/>
      <c r="I47" s="62"/>
      <c r="J47" s="62">
        <v>17851</v>
      </c>
      <c r="K47" s="62"/>
      <c r="L47" s="62"/>
      <c r="M47" s="62"/>
      <c r="N47" s="62"/>
      <c r="O47" s="62"/>
      <c r="P47" s="62"/>
      <c r="Q47" s="62"/>
      <c r="R47" s="410"/>
      <c r="S47" s="38"/>
    </row>
    <row r="48" spans="1:20" s="43" customFormat="1" ht="20.25" hidden="1" customHeight="1" x14ac:dyDescent="0.25">
      <c r="A48" s="51" t="s">
        <v>76</v>
      </c>
      <c r="B48" s="52" t="s">
        <v>77</v>
      </c>
      <c r="C48" s="62"/>
      <c r="D48" s="62">
        <v>16618</v>
      </c>
      <c r="E48" s="62"/>
      <c r="F48" s="62"/>
      <c r="G48" s="62"/>
      <c r="H48" s="62"/>
      <c r="I48" s="62"/>
      <c r="J48" s="62">
        <v>16618</v>
      </c>
      <c r="K48" s="62"/>
      <c r="L48" s="62"/>
      <c r="M48" s="62"/>
      <c r="N48" s="62"/>
      <c r="O48" s="62"/>
      <c r="P48" s="62"/>
      <c r="Q48" s="62"/>
      <c r="R48" s="410"/>
      <c r="S48" s="38"/>
      <c r="T48" s="38"/>
    </row>
    <row r="49" spans="1:20" s="43" customFormat="1" ht="20.25" hidden="1" customHeight="1" x14ac:dyDescent="0.25">
      <c r="A49" s="51" t="s">
        <v>78</v>
      </c>
      <c r="B49" s="52" t="s">
        <v>79</v>
      </c>
      <c r="C49" s="62"/>
      <c r="D49" s="398">
        <v>9491</v>
      </c>
      <c r="E49" s="398"/>
      <c r="F49" s="398"/>
      <c r="G49" s="398"/>
      <c r="H49" s="398"/>
      <c r="I49" s="398"/>
      <c r="J49" s="62">
        <v>9491</v>
      </c>
      <c r="K49" s="398"/>
      <c r="L49" s="398"/>
      <c r="M49" s="398"/>
      <c r="N49" s="398"/>
      <c r="O49" s="398"/>
      <c r="P49" s="398"/>
      <c r="Q49" s="62"/>
      <c r="R49" s="410"/>
      <c r="S49" s="38"/>
    </row>
    <row r="50" spans="1:20" s="43" customFormat="1" ht="20.25" hidden="1" customHeight="1" x14ac:dyDescent="0.25">
      <c r="A50" s="51" t="s">
        <v>80</v>
      </c>
      <c r="B50" s="52" t="s">
        <v>81</v>
      </c>
      <c r="C50" s="62"/>
      <c r="D50" s="398">
        <v>3749</v>
      </c>
      <c r="E50" s="398"/>
      <c r="F50" s="398"/>
      <c r="G50" s="398"/>
      <c r="H50" s="398"/>
      <c r="I50" s="398"/>
      <c r="J50" s="62">
        <v>3749</v>
      </c>
      <c r="K50" s="398"/>
      <c r="L50" s="398"/>
      <c r="M50" s="398"/>
      <c r="N50" s="398"/>
      <c r="O50" s="398"/>
      <c r="P50" s="398"/>
      <c r="Q50" s="398"/>
      <c r="R50" s="416"/>
      <c r="S50" s="38"/>
    </row>
    <row r="51" spans="1:20" s="43" customFormat="1" ht="20.25" hidden="1" customHeight="1" x14ac:dyDescent="0.25">
      <c r="A51" s="51" t="s">
        <v>82</v>
      </c>
      <c r="B51" s="52" t="s">
        <v>83</v>
      </c>
      <c r="C51" s="62"/>
      <c r="D51" s="398">
        <v>2713</v>
      </c>
      <c r="E51" s="398"/>
      <c r="F51" s="398"/>
      <c r="G51" s="398"/>
      <c r="H51" s="398"/>
      <c r="I51" s="398"/>
      <c r="J51" s="62">
        <v>2713</v>
      </c>
      <c r="K51" s="398"/>
      <c r="L51" s="398"/>
      <c r="M51" s="398"/>
      <c r="N51" s="398"/>
      <c r="O51" s="398"/>
      <c r="P51" s="398"/>
      <c r="Q51" s="398"/>
      <c r="R51" s="416"/>
      <c r="S51" s="38"/>
    </row>
    <row r="52" spans="1:20" s="43" customFormat="1" ht="20.25" hidden="1" customHeight="1" x14ac:dyDescent="0.25">
      <c r="A52" s="51" t="s">
        <v>84</v>
      </c>
      <c r="B52" s="52" t="s">
        <v>85</v>
      </c>
      <c r="C52" s="62"/>
      <c r="D52" s="398">
        <v>42558</v>
      </c>
      <c r="E52" s="398"/>
      <c r="F52" s="398"/>
      <c r="G52" s="398"/>
      <c r="H52" s="398"/>
      <c r="I52" s="398"/>
      <c r="J52" s="62">
        <v>42558</v>
      </c>
      <c r="K52" s="398"/>
      <c r="L52" s="398"/>
      <c r="M52" s="398"/>
      <c r="N52" s="398"/>
      <c r="O52" s="398"/>
      <c r="P52" s="398"/>
      <c r="Q52" s="398"/>
      <c r="R52" s="416"/>
      <c r="S52" s="38"/>
    </row>
    <row r="53" spans="1:20" s="43" customFormat="1" ht="20.25" customHeight="1" x14ac:dyDescent="0.25">
      <c r="A53" s="44" t="s">
        <v>86</v>
      </c>
      <c r="B53" s="45" t="s">
        <v>87</v>
      </c>
      <c r="C53" s="395">
        <f t="shared" ref="C53:R53" si="31">SUM(C54+C56)</f>
        <v>27828.800000000003</v>
      </c>
      <c r="D53" s="395">
        <f t="shared" si="31"/>
        <v>133687</v>
      </c>
      <c r="E53" s="395">
        <f t="shared" si="31"/>
        <v>-39713</v>
      </c>
      <c r="F53" s="395">
        <f t="shared" si="31"/>
        <v>93974</v>
      </c>
      <c r="G53" s="395">
        <f t="shared" si="31"/>
        <v>0</v>
      </c>
      <c r="H53" s="395">
        <f t="shared" si="31"/>
        <v>0</v>
      </c>
      <c r="I53" s="395">
        <f t="shared" si="31"/>
        <v>0</v>
      </c>
      <c r="J53" s="395">
        <f t="shared" si="31"/>
        <v>0</v>
      </c>
      <c r="K53" s="395">
        <f t="shared" si="31"/>
        <v>0</v>
      </c>
      <c r="L53" s="395">
        <f t="shared" si="31"/>
        <v>0</v>
      </c>
      <c r="M53" s="395"/>
      <c r="N53" s="395">
        <f t="shared" si="31"/>
        <v>0</v>
      </c>
      <c r="O53" s="395">
        <f t="shared" si="31"/>
        <v>0</v>
      </c>
      <c r="P53" s="395">
        <f t="shared" si="31"/>
        <v>93974</v>
      </c>
      <c r="Q53" s="395">
        <f t="shared" si="31"/>
        <v>0</v>
      </c>
      <c r="R53" s="412">
        <f t="shared" si="31"/>
        <v>0</v>
      </c>
      <c r="S53" s="38"/>
    </row>
    <row r="54" spans="1:20" s="43" customFormat="1" ht="20.25" customHeight="1" x14ac:dyDescent="0.25">
      <c r="A54" s="50" t="s">
        <v>88</v>
      </c>
      <c r="B54" s="47" t="s">
        <v>89</v>
      </c>
      <c r="C54" s="61">
        <f t="shared" ref="C54:R54" si="32">SUM(C55)</f>
        <v>8898.6200000000008</v>
      </c>
      <c r="D54" s="61">
        <f t="shared" si="32"/>
        <v>59725</v>
      </c>
      <c r="E54" s="61">
        <f t="shared" si="32"/>
        <v>-55225</v>
      </c>
      <c r="F54" s="61">
        <f t="shared" si="32"/>
        <v>4500</v>
      </c>
      <c r="G54" s="61">
        <f t="shared" si="32"/>
        <v>0</v>
      </c>
      <c r="H54" s="61">
        <f t="shared" si="32"/>
        <v>0</v>
      </c>
      <c r="I54" s="61">
        <f t="shared" si="32"/>
        <v>0</v>
      </c>
      <c r="J54" s="61">
        <f t="shared" si="32"/>
        <v>0</v>
      </c>
      <c r="K54" s="61">
        <f t="shared" si="32"/>
        <v>0</v>
      </c>
      <c r="L54" s="61">
        <f t="shared" si="32"/>
        <v>0</v>
      </c>
      <c r="M54" s="61"/>
      <c r="N54" s="61">
        <f t="shared" si="32"/>
        <v>0</v>
      </c>
      <c r="O54" s="61">
        <f t="shared" si="32"/>
        <v>0</v>
      </c>
      <c r="P54" s="61">
        <f t="shared" si="32"/>
        <v>4500</v>
      </c>
      <c r="Q54" s="61">
        <f t="shared" si="32"/>
        <v>0</v>
      </c>
      <c r="R54" s="397">
        <f t="shared" si="32"/>
        <v>0</v>
      </c>
      <c r="S54" s="38"/>
    </row>
    <row r="55" spans="1:20" s="43" customFormat="1" ht="20.25" customHeight="1" x14ac:dyDescent="0.25">
      <c r="A55" s="51" t="s">
        <v>88</v>
      </c>
      <c r="B55" s="52" t="s">
        <v>90</v>
      </c>
      <c r="C55" s="62">
        <v>8898.6200000000008</v>
      </c>
      <c r="D55" s="62">
        <v>59725</v>
      </c>
      <c r="E55" s="62">
        <f>SUM(F55-D55)</f>
        <v>-55225</v>
      </c>
      <c r="F55" s="62">
        <f>SUM(G55:R55)</f>
        <v>4500</v>
      </c>
      <c r="G55" s="62"/>
      <c r="H55" s="62"/>
      <c r="I55" s="62"/>
      <c r="J55" s="62"/>
      <c r="K55" s="62"/>
      <c r="L55" s="62"/>
      <c r="M55" s="62"/>
      <c r="N55" s="62"/>
      <c r="O55" s="62"/>
      <c r="P55" s="62">
        <v>4500</v>
      </c>
      <c r="Q55" s="62"/>
      <c r="R55" s="410"/>
    </row>
    <row r="56" spans="1:20" s="43" customFormat="1" ht="20.25" customHeight="1" x14ac:dyDescent="0.25">
      <c r="A56" s="57" t="s">
        <v>91</v>
      </c>
      <c r="B56" s="58" t="s">
        <v>92</v>
      </c>
      <c r="C56" s="399">
        <f t="shared" ref="C56:R56" si="33">SUM(C57)</f>
        <v>18930.18</v>
      </c>
      <c r="D56" s="399">
        <f t="shared" si="33"/>
        <v>73962</v>
      </c>
      <c r="E56" s="399">
        <f t="shared" si="33"/>
        <v>15512</v>
      </c>
      <c r="F56" s="399">
        <f t="shared" si="33"/>
        <v>89474</v>
      </c>
      <c r="G56" s="399">
        <f t="shared" si="33"/>
        <v>0</v>
      </c>
      <c r="H56" s="399">
        <f t="shared" si="33"/>
        <v>0</v>
      </c>
      <c r="I56" s="399">
        <f t="shared" si="33"/>
        <v>0</v>
      </c>
      <c r="J56" s="399">
        <f t="shared" si="33"/>
        <v>0</v>
      </c>
      <c r="K56" s="399">
        <f t="shared" si="33"/>
        <v>0</v>
      </c>
      <c r="L56" s="399">
        <f t="shared" si="33"/>
        <v>0</v>
      </c>
      <c r="M56" s="399"/>
      <c r="N56" s="399">
        <f t="shared" si="33"/>
        <v>0</v>
      </c>
      <c r="O56" s="399">
        <f t="shared" si="33"/>
        <v>0</v>
      </c>
      <c r="P56" s="399">
        <f t="shared" si="33"/>
        <v>89474</v>
      </c>
      <c r="Q56" s="399">
        <f t="shared" si="33"/>
        <v>0</v>
      </c>
      <c r="R56" s="417">
        <f t="shared" si="33"/>
        <v>0</v>
      </c>
    </row>
    <row r="57" spans="1:20" s="43" customFormat="1" ht="20.25" customHeight="1" x14ac:dyDescent="0.25">
      <c r="A57" s="51" t="s">
        <v>91</v>
      </c>
      <c r="B57" s="52" t="s">
        <v>93</v>
      </c>
      <c r="C57" s="62">
        <v>18930.18</v>
      </c>
      <c r="D57" s="62">
        <v>73962</v>
      </c>
      <c r="E57" s="62">
        <f>SUM(F57-D57)</f>
        <v>15512</v>
      </c>
      <c r="F57" s="62">
        <f>SUM(G57:R57)</f>
        <v>89474</v>
      </c>
      <c r="G57" s="62"/>
      <c r="H57" s="62"/>
      <c r="I57" s="62"/>
      <c r="J57" s="62"/>
      <c r="K57" s="62"/>
      <c r="L57" s="62"/>
      <c r="M57" s="62"/>
      <c r="N57" s="62"/>
      <c r="O57" s="62"/>
      <c r="P57" s="62">
        <v>89474</v>
      </c>
      <c r="Q57" s="62"/>
      <c r="R57" s="410"/>
    </row>
    <row r="58" spans="1:20" s="43" customFormat="1" ht="27.75" customHeight="1" x14ac:dyDescent="0.25">
      <c r="A58" s="48" t="s">
        <v>94</v>
      </c>
      <c r="B58" s="49" t="s">
        <v>95</v>
      </c>
      <c r="C58" s="59">
        <f t="shared" ref="C58:H58" si="34">SUM(C59+C64)</f>
        <v>5290732.54</v>
      </c>
      <c r="D58" s="59">
        <f t="shared" si="34"/>
        <v>9253062</v>
      </c>
      <c r="E58" s="59">
        <f t="shared" si="34"/>
        <v>-298048</v>
      </c>
      <c r="F58" s="59">
        <f t="shared" si="34"/>
        <v>8955014</v>
      </c>
      <c r="G58" s="59">
        <f t="shared" si="34"/>
        <v>0</v>
      </c>
      <c r="H58" s="59">
        <f t="shared" si="34"/>
        <v>8676297</v>
      </c>
      <c r="I58" s="59">
        <f>SUM(I59+I64)</f>
        <v>278717</v>
      </c>
      <c r="J58" s="59">
        <f>SUM(J59+J64)</f>
        <v>0</v>
      </c>
      <c r="K58" s="59"/>
      <c r="L58" s="59">
        <f t="shared" ref="L58:R58" si="35">SUM(L59+L64)</f>
        <v>0</v>
      </c>
      <c r="M58" s="59"/>
      <c r="N58" s="59">
        <f t="shared" si="35"/>
        <v>0</v>
      </c>
      <c r="O58" s="59">
        <f t="shared" si="35"/>
        <v>0</v>
      </c>
      <c r="P58" s="59">
        <f t="shared" si="35"/>
        <v>0</v>
      </c>
      <c r="Q58" s="59">
        <f t="shared" si="35"/>
        <v>0</v>
      </c>
      <c r="R58" s="411">
        <f t="shared" si="35"/>
        <v>0</v>
      </c>
      <c r="S58" s="39"/>
      <c r="T58" s="39"/>
    </row>
    <row r="59" spans="1:20" s="43" customFormat="1" ht="29.25" customHeight="1" x14ac:dyDescent="0.25">
      <c r="A59" s="44" t="s">
        <v>96</v>
      </c>
      <c r="B59" s="45" t="s">
        <v>97</v>
      </c>
      <c r="C59" s="60">
        <f t="shared" ref="C59:F59" si="36">SUM(C60+C62)</f>
        <v>153461.24</v>
      </c>
      <c r="D59" s="60">
        <f t="shared" si="36"/>
        <v>278717</v>
      </c>
      <c r="E59" s="60">
        <f t="shared" si="36"/>
        <v>0</v>
      </c>
      <c r="F59" s="60">
        <f t="shared" si="36"/>
        <v>278717</v>
      </c>
      <c r="G59" s="60"/>
      <c r="H59" s="60"/>
      <c r="I59" s="60">
        <f t="shared" ref="I59:R59" si="37">SUM(I60+I62)</f>
        <v>278717</v>
      </c>
      <c r="J59" s="60">
        <f t="shared" si="37"/>
        <v>0</v>
      </c>
      <c r="K59" s="60">
        <f t="shared" si="37"/>
        <v>0</v>
      </c>
      <c r="L59" s="60">
        <f t="shared" si="37"/>
        <v>0</v>
      </c>
      <c r="M59" s="60"/>
      <c r="N59" s="60">
        <f t="shared" si="37"/>
        <v>0</v>
      </c>
      <c r="O59" s="60">
        <f t="shared" si="37"/>
        <v>0</v>
      </c>
      <c r="P59" s="60">
        <f t="shared" si="37"/>
        <v>0</v>
      </c>
      <c r="Q59" s="60">
        <f t="shared" si="37"/>
        <v>0</v>
      </c>
      <c r="R59" s="409">
        <f t="shared" si="37"/>
        <v>0</v>
      </c>
    </row>
    <row r="60" spans="1:20" s="43" customFormat="1" ht="20.25" customHeight="1" x14ac:dyDescent="0.25">
      <c r="A60" s="50" t="s">
        <v>98</v>
      </c>
      <c r="B60" s="47" t="s">
        <v>99</v>
      </c>
      <c r="C60" s="61">
        <v>48502.76</v>
      </c>
      <c r="D60" s="61">
        <v>66361.399999999994</v>
      </c>
      <c r="E60" s="61">
        <f>SUM(F60-D60)</f>
        <v>-0.39999999999417923</v>
      </c>
      <c r="F60" s="61">
        <f t="shared" ref="F60:F61" si="38">SUM(G60:R60)</f>
        <v>66361</v>
      </c>
      <c r="G60" s="61"/>
      <c r="H60" s="61"/>
      <c r="I60" s="61">
        <v>66361</v>
      </c>
      <c r="J60" s="61">
        <f t="shared" ref="J60:R60" si="39">SUM(J61)</f>
        <v>0</v>
      </c>
      <c r="K60" s="61">
        <f t="shared" si="39"/>
        <v>0</v>
      </c>
      <c r="L60" s="61">
        <f t="shared" si="39"/>
        <v>0</v>
      </c>
      <c r="M60" s="61"/>
      <c r="N60" s="61">
        <f t="shared" si="39"/>
        <v>0</v>
      </c>
      <c r="O60" s="61">
        <f t="shared" si="39"/>
        <v>0</v>
      </c>
      <c r="P60" s="61">
        <f t="shared" si="39"/>
        <v>0</v>
      </c>
      <c r="Q60" s="61">
        <f t="shared" si="39"/>
        <v>0</v>
      </c>
      <c r="R60" s="397">
        <f t="shared" si="39"/>
        <v>0</v>
      </c>
    </row>
    <row r="61" spans="1:20" s="43" customFormat="1" ht="20.25" hidden="1" customHeight="1" x14ac:dyDescent="0.25">
      <c r="A61" s="51" t="s">
        <v>100</v>
      </c>
      <c r="B61" s="52" t="s">
        <v>101</v>
      </c>
      <c r="C61" s="118">
        <v>104958.48</v>
      </c>
      <c r="D61" s="118"/>
      <c r="E61" s="61">
        <f t="shared" ref="E61:E62" si="40">SUM(F61-D61)</f>
        <v>66361.404207313026</v>
      </c>
      <c r="F61" s="61">
        <f t="shared" si="38"/>
        <v>66361.404207313026</v>
      </c>
      <c r="G61" s="62"/>
      <c r="H61" s="62"/>
      <c r="I61" s="62">
        <v>66361.404207313026</v>
      </c>
      <c r="J61" s="62"/>
      <c r="K61" s="62"/>
      <c r="L61" s="62"/>
      <c r="M61" s="62"/>
      <c r="N61" s="62"/>
      <c r="O61" s="62"/>
      <c r="P61" s="62"/>
      <c r="Q61" s="62"/>
      <c r="R61" s="410"/>
    </row>
    <row r="62" spans="1:20" s="43" customFormat="1" ht="30.75" customHeight="1" x14ac:dyDescent="0.25">
      <c r="A62" s="50" t="s">
        <v>102</v>
      </c>
      <c r="B62" s="47" t="s">
        <v>103</v>
      </c>
      <c r="C62" s="61">
        <v>104958.48</v>
      </c>
      <c r="D62" s="61">
        <v>212355.6</v>
      </c>
      <c r="E62" s="61">
        <f t="shared" si="40"/>
        <v>0.39999999999417923</v>
      </c>
      <c r="F62" s="61">
        <f>SUM(G62:R62)</f>
        <v>212356</v>
      </c>
      <c r="G62" s="61"/>
      <c r="H62" s="61"/>
      <c r="I62" s="61">
        <v>212356</v>
      </c>
      <c r="J62" s="61">
        <f t="shared" ref="J62:R62" si="41">SUM(J63)</f>
        <v>0</v>
      </c>
      <c r="K62" s="61">
        <f t="shared" si="41"/>
        <v>0</v>
      </c>
      <c r="L62" s="61">
        <f t="shared" si="41"/>
        <v>0</v>
      </c>
      <c r="M62" s="61"/>
      <c r="N62" s="61">
        <f t="shared" si="41"/>
        <v>0</v>
      </c>
      <c r="O62" s="61">
        <f t="shared" si="41"/>
        <v>0</v>
      </c>
      <c r="P62" s="61">
        <f t="shared" si="41"/>
        <v>0</v>
      </c>
      <c r="Q62" s="61">
        <f t="shared" si="41"/>
        <v>0</v>
      </c>
      <c r="R62" s="397">
        <f t="shared" si="41"/>
        <v>0</v>
      </c>
      <c r="S62" s="38"/>
    </row>
    <row r="63" spans="1:20" s="43" customFormat="1" ht="20.25" hidden="1" customHeight="1" x14ac:dyDescent="0.25">
      <c r="A63" s="51" t="s">
        <v>104</v>
      </c>
      <c r="B63" s="52" t="s">
        <v>105</v>
      </c>
      <c r="C63" s="400"/>
      <c r="D63" s="400"/>
      <c r="E63" s="400"/>
      <c r="F63" s="400"/>
      <c r="G63" s="418"/>
      <c r="H63" s="62"/>
      <c r="I63" s="62">
        <v>212356.49346340168</v>
      </c>
      <c r="J63" s="62"/>
      <c r="K63" s="62"/>
      <c r="L63" s="62"/>
      <c r="M63" s="62"/>
      <c r="N63" s="62"/>
      <c r="O63" s="62"/>
      <c r="P63" s="62"/>
      <c r="Q63" s="62"/>
      <c r="R63" s="410"/>
      <c r="S63" s="39"/>
    </row>
    <row r="64" spans="1:20" s="43" customFormat="1" ht="20.25" customHeight="1" x14ac:dyDescent="0.25">
      <c r="A64" s="44" t="s">
        <v>106</v>
      </c>
      <c r="B64" s="45" t="s">
        <v>107</v>
      </c>
      <c r="C64" s="60">
        <f t="shared" ref="C64:R64" si="42">SUM(C65)</f>
        <v>5137271.3</v>
      </c>
      <c r="D64" s="60">
        <f t="shared" si="42"/>
        <v>8974345</v>
      </c>
      <c r="E64" s="60">
        <f t="shared" si="42"/>
        <v>-298048</v>
      </c>
      <c r="F64" s="60">
        <f t="shared" si="42"/>
        <v>8676297</v>
      </c>
      <c r="G64" s="60">
        <f t="shared" si="42"/>
        <v>0</v>
      </c>
      <c r="H64" s="60">
        <f t="shared" si="42"/>
        <v>8676297</v>
      </c>
      <c r="I64" s="60">
        <f t="shared" si="42"/>
        <v>0</v>
      </c>
      <c r="J64" s="60">
        <f t="shared" si="42"/>
        <v>0</v>
      </c>
      <c r="K64" s="60">
        <f t="shared" si="42"/>
        <v>0</v>
      </c>
      <c r="L64" s="60">
        <f t="shared" si="42"/>
        <v>0</v>
      </c>
      <c r="M64" s="60"/>
      <c r="N64" s="60">
        <f t="shared" si="42"/>
        <v>0</v>
      </c>
      <c r="O64" s="60">
        <f t="shared" si="42"/>
        <v>0</v>
      </c>
      <c r="P64" s="60">
        <f t="shared" si="42"/>
        <v>0</v>
      </c>
      <c r="Q64" s="60">
        <f t="shared" si="42"/>
        <v>0</v>
      </c>
      <c r="R64" s="409">
        <f t="shared" si="42"/>
        <v>0</v>
      </c>
    </row>
    <row r="65" spans="1:19" s="43" customFormat="1" ht="20.25" customHeight="1" x14ac:dyDescent="0.25">
      <c r="A65" s="50" t="s">
        <v>108</v>
      </c>
      <c r="B65" s="47" t="s">
        <v>107</v>
      </c>
      <c r="C65" s="61">
        <v>5137271.3</v>
      </c>
      <c r="D65" s="61">
        <v>8974345</v>
      </c>
      <c r="E65" s="61">
        <f>SUM(F65-D65)</f>
        <v>-298048</v>
      </c>
      <c r="F65" s="61">
        <f>SUM(G65:R65)</f>
        <v>8676297</v>
      </c>
      <c r="G65" s="61">
        <f t="shared" ref="G65:R65" si="43">SUM(G66+G67+G68)</f>
        <v>0</v>
      </c>
      <c r="H65" s="61">
        <v>8676297</v>
      </c>
      <c r="I65" s="61">
        <f t="shared" si="43"/>
        <v>0</v>
      </c>
      <c r="J65" s="61">
        <f t="shared" si="43"/>
        <v>0</v>
      </c>
      <c r="K65" s="61">
        <f t="shared" si="43"/>
        <v>0</v>
      </c>
      <c r="L65" s="61">
        <f t="shared" si="43"/>
        <v>0</v>
      </c>
      <c r="M65" s="61"/>
      <c r="N65" s="61">
        <f t="shared" si="43"/>
        <v>0</v>
      </c>
      <c r="O65" s="61">
        <f t="shared" si="43"/>
        <v>0</v>
      </c>
      <c r="P65" s="61">
        <f t="shared" si="43"/>
        <v>0</v>
      </c>
      <c r="Q65" s="61">
        <f t="shared" si="43"/>
        <v>0</v>
      </c>
      <c r="R65" s="397">
        <f t="shared" si="43"/>
        <v>0</v>
      </c>
    </row>
    <row r="66" spans="1:19" s="43" customFormat="1" ht="20.25" hidden="1" customHeight="1" x14ac:dyDescent="0.25">
      <c r="A66" s="51" t="s">
        <v>109</v>
      </c>
      <c r="B66" s="52" t="s">
        <v>107</v>
      </c>
      <c r="C66" s="401"/>
      <c r="D66" s="401">
        <f>SUM(G66:R66)</f>
        <v>8407345</v>
      </c>
      <c r="E66" s="401"/>
      <c r="F66" s="401"/>
      <c r="G66" s="401"/>
      <c r="H66" s="401">
        <v>8407345</v>
      </c>
      <c r="I66" s="419"/>
      <c r="J66" s="62"/>
      <c r="K66" s="62"/>
      <c r="L66" s="62"/>
      <c r="M66" s="62"/>
      <c r="N66" s="62"/>
      <c r="O66" s="62"/>
      <c r="P66" s="62"/>
      <c r="Q66" s="62"/>
      <c r="R66" s="410"/>
    </row>
    <row r="67" spans="1:19" s="43" customFormat="1" ht="20.25" hidden="1" customHeight="1" x14ac:dyDescent="0.25">
      <c r="A67" s="51" t="s">
        <v>110</v>
      </c>
      <c r="B67" s="52" t="s">
        <v>111</v>
      </c>
      <c r="C67" s="398"/>
      <c r="D67" s="401">
        <f t="shared" ref="D67:D68" si="44">SUM(G67:R67)</f>
        <v>560000</v>
      </c>
      <c r="E67" s="402"/>
      <c r="F67" s="402"/>
      <c r="G67" s="398"/>
      <c r="H67" s="398">
        <v>560000</v>
      </c>
      <c r="I67" s="62"/>
      <c r="J67" s="62"/>
      <c r="K67" s="62"/>
      <c r="L67" s="62"/>
      <c r="M67" s="62"/>
      <c r="N67" s="62"/>
      <c r="O67" s="62"/>
      <c r="P67" s="62"/>
      <c r="Q67" s="62"/>
      <c r="R67" s="410"/>
      <c r="S67" s="39"/>
    </row>
    <row r="68" spans="1:19" s="43" customFormat="1" ht="20.25" hidden="1" customHeight="1" x14ac:dyDescent="0.25">
      <c r="A68" s="51" t="s">
        <v>112</v>
      </c>
      <c r="B68" s="52" t="s">
        <v>113</v>
      </c>
      <c r="C68" s="62"/>
      <c r="D68" s="401">
        <f t="shared" si="44"/>
        <v>7000</v>
      </c>
      <c r="E68" s="400"/>
      <c r="F68" s="400"/>
      <c r="G68" s="62"/>
      <c r="H68" s="62">
        <v>7000</v>
      </c>
      <c r="I68" s="62"/>
      <c r="J68" s="62"/>
      <c r="K68" s="62"/>
      <c r="L68" s="62"/>
      <c r="M68" s="62"/>
      <c r="N68" s="62"/>
      <c r="O68" s="62"/>
      <c r="P68" s="62"/>
      <c r="Q68" s="62"/>
      <c r="R68" s="410"/>
    </row>
    <row r="69" spans="1:19" s="43" customFormat="1" ht="20.25" customHeight="1" x14ac:dyDescent="0.25">
      <c r="A69" s="48" t="s">
        <v>114</v>
      </c>
      <c r="B69" s="49" t="s">
        <v>115</v>
      </c>
      <c r="C69" s="59">
        <f t="shared" ref="C69:R70" si="45">SUM(C70)</f>
        <v>207.4</v>
      </c>
      <c r="D69" s="59">
        <f t="shared" si="45"/>
        <v>499</v>
      </c>
      <c r="E69" s="59">
        <f t="shared" si="45"/>
        <v>0</v>
      </c>
      <c r="F69" s="59">
        <f t="shared" si="45"/>
        <v>499</v>
      </c>
      <c r="G69" s="59">
        <f t="shared" si="45"/>
        <v>0</v>
      </c>
      <c r="H69" s="59">
        <f t="shared" si="45"/>
        <v>0</v>
      </c>
      <c r="I69" s="59">
        <f t="shared" si="45"/>
        <v>0</v>
      </c>
      <c r="J69" s="59">
        <f t="shared" si="45"/>
        <v>499</v>
      </c>
      <c r="K69" s="59">
        <f t="shared" si="45"/>
        <v>0</v>
      </c>
      <c r="L69" s="59">
        <f t="shared" si="45"/>
        <v>0</v>
      </c>
      <c r="M69" s="59"/>
      <c r="N69" s="59">
        <f t="shared" si="45"/>
        <v>0</v>
      </c>
      <c r="O69" s="59">
        <f t="shared" si="45"/>
        <v>0</v>
      </c>
      <c r="P69" s="59">
        <f t="shared" si="45"/>
        <v>0</v>
      </c>
      <c r="Q69" s="59">
        <f t="shared" si="45"/>
        <v>0</v>
      </c>
      <c r="R69" s="411">
        <f t="shared" si="45"/>
        <v>0</v>
      </c>
    </row>
    <row r="70" spans="1:19" s="43" customFormat="1" ht="20.25" customHeight="1" x14ac:dyDescent="0.25">
      <c r="A70" s="44" t="s">
        <v>116</v>
      </c>
      <c r="B70" s="45" t="s">
        <v>117</v>
      </c>
      <c r="C70" s="60">
        <f t="shared" si="45"/>
        <v>207.4</v>
      </c>
      <c r="D70" s="60">
        <f t="shared" si="45"/>
        <v>499</v>
      </c>
      <c r="E70" s="60">
        <f t="shared" si="45"/>
        <v>0</v>
      </c>
      <c r="F70" s="60">
        <f t="shared" si="45"/>
        <v>499</v>
      </c>
      <c r="G70" s="60">
        <f t="shared" si="45"/>
        <v>0</v>
      </c>
      <c r="H70" s="60">
        <f t="shared" si="45"/>
        <v>0</v>
      </c>
      <c r="I70" s="60">
        <f t="shared" si="45"/>
        <v>0</v>
      </c>
      <c r="J70" s="60">
        <f t="shared" si="45"/>
        <v>499</v>
      </c>
      <c r="K70" s="60">
        <f t="shared" si="45"/>
        <v>0</v>
      </c>
      <c r="L70" s="60">
        <f t="shared" si="45"/>
        <v>0</v>
      </c>
      <c r="M70" s="60"/>
      <c r="N70" s="60">
        <f t="shared" si="45"/>
        <v>0</v>
      </c>
      <c r="O70" s="60">
        <f t="shared" si="45"/>
        <v>0</v>
      </c>
      <c r="P70" s="60">
        <f t="shared" si="45"/>
        <v>0</v>
      </c>
      <c r="Q70" s="60">
        <f t="shared" si="45"/>
        <v>0</v>
      </c>
      <c r="R70" s="409">
        <f t="shared" si="45"/>
        <v>0</v>
      </c>
    </row>
    <row r="71" spans="1:19" s="43" customFormat="1" ht="20.25" customHeight="1" x14ac:dyDescent="0.25">
      <c r="A71" s="50" t="s">
        <v>118</v>
      </c>
      <c r="B71" s="47" t="s">
        <v>117</v>
      </c>
      <c r="C71" s="61">
        <v>207.4</v>
      </c>
      <c r="D71" s="61">
        <v>499</v>
      </c>
      <c r="E71" s="61">
        <f>SUM(F71-D71)</f>
        <v>0</v>
      </c>
      <c r="F71" s="61">
        <v>499</v>
      </c>
      <c r="G71" s="61">
        <f t="shared" ref="G71:I71" si="46">SUM(G72+G73)</f>
        <v>0</v>
      </c>
      <c r="H71" s="61">
        <f t="shared" si="46"/>
        <v>0</v>
      </c>
      <c r="I71" s="61">
        <f t="shared" si="46"/>
        <v>0</v>
      </c>
      <c r="J71" s="61">
        <v>499</v>
      </c>
      <c r="K71" s="61"/>
      <c r="L71" s="61"/>
      <c r="M71" s="61"/>
      <c r="N71" s="61"/>
      <c r="O71" s="61"/>
      <c r="P71" s="61"/>
      <c r="Q71" s="61"/>
      <c r="R71" s="397"/>
    </row>
    <row r="72" spans="1:19" s="43" customFormat="1" ht="20.25" hidden="1" customHeight="1" x14ac:dyDescent="0.25">
      <c r="A72" s="51" t="s">
        <v>119</v>
      </c>
      <c r="B72" s="52" t="s">
        <v>120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410"/>
    </row>
    <row r="73" spans="1:19" s="43" customFormat="1" ht="20.25" hidden="1" customHeight="1" x14ac:dyDescent="0.25">
      <c r="A73" s="51" t="s">
        <v>121</v>
      </c>
      <c r="B73" s="52" t="s">
        <v>117</v>
      </c>
      <c r="C73" s="62"/>
      <c r="D73" s="62">
        <f>SUM(G73:R73)</f>
        <v>499</v>
      </c>
      <c r="E73" s="62"/>
      <c r="F73" s="62"/>
      <c r="G73" s="62"/>
      <c r="H73" s="62"/>
      <c r="I73" s="62"/>
      <c r="J73" s="62">
        <v>499</v>
      </c>
      <c r="K73" s="62"/>
      <c r="L73" s="62"/>
      <c r="M73" s="62"/>
      <c r="N73" s="62"/>
      <c r="O73" s="62"/>
      <c r="P73" s="62"/>
      <c r="Q73" s="62"/>
      <c r="R73" s="410"/>
    </row>
    <row r="74" spans="1:19" s="43" customFormat="1" ht="20.25" customHeight="1" x14ac:dyDescent="0.2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420"/>
    </row>
    <row r="75" spans="1:19" s="40" customFormat="1" ht="20.25" customHeight="1" x14ac:dyDescent="0.25">
      <c r="A75" s="63">
        <v>7</v>
      </c>
      <c r="B75" s="64" t="s">
        <v>122</v>
      </c>
      <c r="C75" s="403"/>
      <c r="D75" s="403"/>
      <c r="E75" s="403"/>
      <c r="F75" s="403"/>
      <c r="G75" s="403">
        <f t="shared" ref="G75:R76" si="47">SUM(G76)</f>
        <v>0</v>
      </c>
      <c r="H75" s="403">
        <f t="shared" si="47"/>
        <v>0</v>
      </c>
      <c r="I75" s="403">
        <f t="shared" si="47"/>
        <v>0</v>
      </c>
      <c r="J75" s="403">
        <f t="shared" si="47"/>
        <v>0</v>
      </c>
      <c r="K75" s="403">
        <f t="shared" si="47"/>
        <v>0</v>
      </c>
      <c r="L75" s="403">
        <f t="shared" si="47"/>
        <v>0</v>
      </c>
      <c r="M75" s="403"/>
      <c r="N75" s="403">
        <f t="shared" si="47"/>
        <v>0</v>
      </c>
      <c r="O75" s="403">
        <f t="shared" si="47"/>
        <v>0</v>
      </c>
      <c r="P75" s="403">
        <f t="shared" si="47"/>
        <v>0</v>
      </c>
      <c r="Q75" s="403">
        <f t="shared" si="47"/>
        <v>0</v>
      </c>
      <c r="R75" s="403">
        <f t="shared" si="47"/>
        <v>0</v>
      </c>
    </row>
    <row r="76" spans="1:19" s="43" customFormat="1" ht="20.25" customHeight="1" x14ac:dyDescent="0.25">
      <c r="A76" s="65">
        <v>721</v>
      </c>
      <c r="B76" s="66" t="s">
        <v>123</v>
      </c>
      <c r="C76" s="404"/>
      <c r="D76" s="404"/>
      <c r="E76" s="404"/>
      <c r="F76" s="404"/>
      <c r="G76" s="404">
        <f t="shared" si="47"/>
        <v>0</v>
      </c>
      <c r="H76" s="404">
        <f t="shared" si="47"/>
        <v>0</v>
      </c>
      <c r="I76" s="404">
        <f t="shared" si="47"/>
        <v>0</v>
      </c>
      <c r="J76" s="404">
        <f t="shared" si="47"/>
        <v>0</v>
      </c>
      <c r="K76" s="404">
        <f t="shared" si="47"/>
        <v>0</v>
      </c>
      <c r="L76" s="404">
        <f t="shared" si="47"/>
        <v>0</v>
      </c>
      <c r="M76" s="404"/>
      <c r="N76" s="404">
        <f t="shared" si="47"/>
        <v>0</v>
      </c>
      <c r="O76" s="404">
        <f t="shared" si="47"/>
        <v>0</v>
      </c>
      <c r="P76" s="404">
        <f t="shared" si="47"/>
        <v>0</v>
      </c>
      <c r="Q76" s="404">
        <f t="shared" si="47"/>
        <v>0</v>
      </c>
      <c r="R76" s="404">
        <f t="shared" si="47"/>
        <v>0</v>
      </c>
    </row>
    <row r="77" spans="1:19" s="43" customFormat="1" ht="20.25" customHeight="1" x14ac:dyDescent="0.25">
      <c r="A77" s="67">
        <v>721190</v>
      </c>
      <c r="B77" s="68" t="s">
        <v>124</v>
      </c>
      <c r="C77" s="405"/>
      <c r="D77" s="405"/>
      <c r="E77" s="405"/>
      <c r="F77" s="405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</row>
    <row r="78" spans="1:19" s="43" customFormat="1" ht="15" x14ac:dyDescent="0.25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422"/>
    </row>
    <row r="79" spans="1:19" s="40" customFormat="1" ht="24" customHeight="1" x14ac:dyDescent="0.25">
      <c r="A79" s="63">
        <v>8</v>
      </c>
      <c r="B79" s="64" t="s">
        <v>125</v>
      </c>
      <c r="C79" s="403"/>
      <c r="D79" s="403"/>
      <c r="E79" s="403"/>
      <c r="F79" s="403"/>
      <c r="G79" s="403">
        <f t="shared" ref="G79:R80" si="48">SUM(G80)</f>
        <v>0</v>
      </c>
      <c r="H79" s="403">
        <f t="shared" si="48"/>
        <v>0</v>
      </c>
      <c r="I79" s="403">
        <f t="shared" si="48"/>
        <v>0</v>
      </c>
      <c r="J79" s="403">
        <f t="shared" si="48"/>
        <v>0</v>
      </c>
      <c r="K79" s="403">
        <f t="shared" si="48"/>
        <v>0</v>
      </c>
      <c r="L79" s="403">
        <f t="shared" si="48"/>
        <v>0</v>
      </c>
      <c r="M79" s="403"/>
      <c r="N79" s="403">
        <f t="shared" si="48"/>
        <v>0</v>
      </c>
      <c r="O79" s="403">
        <f t="shared" si="48"/>
        <v>0</v>
      </c>
      <c r="P79" s="403">
        <f t="shared" si="48"/>
        <v>0</v>
      </c>
      <c r="Q79" s="403">
        <f t="shared" si="48"/>
        <v>0</v>
      </c>
      <c r="R79" s="403">
        <f t="shared" si="48"/>
        <v>0</v>
      </c>
    </row>
    <row r="80" spans="1:19" s="43" customFormat="1" ht="30" customHeight="1" x14ac:dyDescent="0.25">
      <c r="A80" s="65">
        <v>844</v>
      </c>
      <c r="B80" s="69" t="s">
        <v>126</v>
      </c>
      <c r="C80" s="404"/>
      <c r="D80" s="404"/>
      <c r="E80" s="404"/>
      <c r="F80" s="404"/>
      <c r="G80" s="404">
        <f t="shared" si="48"/>
        <v>0</v>
      </c>
      <c r="H80" s="404">
        <f t="shared" si="48"/>
        <v>0</v>
      </c>
      <c r="I80" s="404">
        <f t="shared" si="48"/>
        <v>0</v>
      </c>
      <c r="J80" s="404">
        <f t="shared" si="48"/>
        <v>0</v>
      </c>
      <c r="K80" s="404">
        <f t="shared" si="48"/>
        <v>0</v>
      </c>
      <c r="L80" s="404">
        <f t="shared" si="48"/>
        <v>0</v>
      </c>
      <c r="M80" s="404"/>
      <c r="N80" s="404">
        <f t="shared" si="48"/>
        <v>0</v>
      </c>
      <c r="O80" s="404">
        <f t="shared" si="48"/>
        <v>0</v>
      </c>
      <c r="P80" s="404">
        <f t="shared" si="48"/>
        <v>0</v>
      </c>
      <c r="Q80" s="404">
        <f t="shared" si="48"/>
        <v>0</v>
      </c>
      <c r="R80" s="404">
        <f t="shared" si="48"/>
        <v>0</v>
      </c>
    </row>
    <row r="81" spans="1:18" s="43" customFormat="1" ht="32.25" customHeight="1" x14ac:dyDescent="0.25">
      <c r="A81" s="67">
        <v>844</v>
      </c>
      <c r="B81" s="70" t="s">
        <v>126</v>
      </c>
      <c r="C81" s="405"/>
      <c r="D81" s="405"/>
      <c r="E81" s="405"/>
      <c r="F81" s="405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>
        <v>0</v>
      </c>
    </row>
    <row r="82" spans="1:18" s="43" customFormat="1" ht="15" x14ac:dyDescent="0.25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s="43" customFormat="1" ht="15" x14ac:dyDescent="0.25">
      <c r="B83" s="373" t="s">
        <v>442</v>
      </c>
      <c r="C83" s="38"/>
      <c r="D83" s="38"/>
      <c r="E83" s="38"/>
      <c r="F83" s="38"/>
    </row>
    <row r="84" spans="1:18" s="43" customFormat="1" ht="15" x14ac:dyDescent="0.25">
      <c r="B84" s="373" t="s">
        <v>437</v>
      </c>
      <c r="C84" s="38"/>
      <c r="D84" s="38"/>
      <c r="E84" s="38"/>
      <c r="F84" s="38"/>
      <c r="H84" s="38"/>
      <c r="L84" s="72" t="s">
        <v>127</v>
      </c>
      <c r="M84" s="72"/>
      <c r="N84" s="73"/>
    </row>
    <row r="85" spans="1:18" s="43" customFormat="1" ht="15" x14ac:dyDescent="0.25">
      <c r="B85" s="374"/>
      <c r="C85" s="38"/>
      <c r="D85" s="38"/>
      <c r="E85" s="38"/>
      <c r="F85" s="38"/>
      <c r="L85" s="72"/>
      <c r="M85" s="72"/>
      <c r="N85" s="73"/>
    </row>
    <row r="86" spans="1:18" s="43" customFormat="1" ht="15" x14ac:dyDescent="0.25">
      <c r="B86" s="74" t="s">
        <v>128</v>
      </c>
      <c r="C86" s="38"/>
      <c r="D86" s="38"/>
      <c r="E86" s="38"/>
      <c r="F86" s="38"/>
      <c r="I86" s="39"/>
      <c r="J86" s="39"/>
      <c r="L86" s="75" t="s">
        <v>129</v>
      </c>
      <c r="M86" s="75"/>
      <c r="N86" s="76"/>
    </row>
    <row r="87" spans="1:18" s="43" customFormat="1" x14ac:dyDescent="0.25">
      <c r="B87" s="1"/>
      <c r="C87" s="38"/>
      <c r="D87" s="38"/>
      <c r="E87" s="38"/>
      <c r="F87" s="38"/>
      <c r="L87" s="1"/>
      <c r="M87" s="1"/>
      <c r="N87" s="1"/>
    </row>
    <row r="88" spans="1:18" s="43" customFormat="1" x14ac:dyDescent="0.25">
      <c r="B88" s="77"/>
      <c r="L88" s="77"/>
      <c r="M88" s="77"/>
      <c r="N88" s="77"/>
    </row>
    <row r="89" spans="1:18" s="43" customFormat="1" ht="15" x14ac:dyDescent="0.25"/>
    <row r="90" spans="1:18" s="43" customFormat="1" ht="15" x14ac:dyDescent="0.25"/>
    <row r="91" spans="1:18" s="43" customFormat="1" ht="15" x14ac:dyDescent="0.25"/>
    <row r="92" spans="1:18" s="43" customFormat="1" ht="15" x14ac:dyDescent="0.25">
      <c r="H92" s="39"/>
    </row>
    <row r="93" spans="1:18" s="43" customFormat="1" ht="15" x14ac:dyDescent="0.25">
      <c r="C93" s="78"/>
      <c r="D93" s="78"/>
      <c r="E93" s="78"/>
      <c r="F93" s="78"/>
      <c r="G93" s="79"/>
      <c r="H93" s="78"/>
      <c r="I93" s="79"/>
      <c r="J93" s="76"/>
      <c r="K93" s="76"/>
    </row>
    <row r="94" spans="1:18" s="43" customFormat="1" ht="15" x14ac:dyDescent="0.25">
      <c r="C94" s="78"/>
      <c r="D94" s="78"/>
      <c r="E94" s="78"/>
      <c r="F94" s="78"/>
      <c r="G94" s="76"/>
      <c r="H94" s="76"/>
      <c r="I94" s="76"/>
      <c r="J94" s="76"/>
      <c r="K94" s="76"/>
    </row>
    <row r="95" spans="1:18" x14ac:dyDescent="0.25">
      <c r="C95" s="11"/>
      <c r="D95" s="11"/>
      <c r="E95" s="11"/>
      <c r="F95" s="11"/>
      <c r="H95" s="11"/>
    </row>
    <row r="96" spans="1:18" x14ac:dyDescent="0.25">
      <c r="G96" s="11"/>
    </row>
    <row r="97" spans="3:17" x14ac:dyDescent="0.25">
      <c r="C97" s="8"/>
      <c r="D97" s="8"/>
      <c r="E97" s="8"/>
      <c r="F97" s="8"/>
      <c r="H97" s="8"/>
    </row>
    <row r="98" spans="3:17" x14ac:dyDescent="0.25">
      <c r="Q98" s="11"/>
    </row>
    <row r="107" spans="3:17" x14ac:dyDescent="0.25">
      <c r="N107" s="11"/>
    </row>
  </sheetData>
  <mergeCells count="20">
    <mergeCell ref="C1:C3"/>
    <mergeCell ref="A13:B13"/>
    <mergeCell ref="A15:B15"/>
    <mergeCell ref="E1:E3"/>
    <mergeCell ref="A19:B19"/>
    <mergeCell ref="A21:B21"/>
    <mergeCell ref="G1:R1"/>
    <mergeCell ref="G2:I2"/>
    <mergeCell ref="J2:J3"/>
    <mergeCell ref="K2:K3"/>
    <mergeCell ref="L2:O2"/>
    <mergeCell ref="P2:P3"/>
    <mergeCell ref="Q2:Q3"/>
    <mergeCell ref="R2:R3"/>
    <mergeCell ref="A1:A3"/>
    <mergeCell ref="B1:B3"/>
    <mergeCell ref="D1:D3"/>
    <mergeCell ref="A4:B4"/>
    <mergeCell ref="A10:B10"/>
    <mergeCell ref="F1:F3"/>
  </mergeCells>
  <pageMargins left="0.7" right="0.7" top="0.75" bottom="0.75" header="0.3" footer="0.3"/>
  <pageSetup paperSize="9" scale="4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zoomScale="59" zoomScaleNormal="59" workbookViewId="0">
      <selection activeCell="I13" sqref="I13"/>
    </sheetView>
  </sheetViews>
  <sheetFormatPr defaultRowHeight="15" x14ac:dyDescent="0.25"/>
  <cols>
    <col min="1" max="1" width="15.140625" customWidth="1"/>
    <col min="2" max="2" width="57.28515625" bestFit="1" customWidth="1"/>
    <col min="3" max="3" width="17.28515625" customWidth="1"/>
    <col min="4" max="6" width="17.85546875" customWidth="1"/>
    <col min="7" max="7" width="13" customWidth="1"/>
    <col min="8" max="8" width="14.42578125" customWidth="1"/>
    <col min="9" max="9" width="15.85546875" customWidth="1"/>
    <col min="10" max="10" width="17.42578125" customWidth="1"/>
    <col min="11" max="11" width="16.7109375" customWidth="1"/>
    <col min="12" max="13" width="14.85546875" customWidth="1"/>
    <col min="14" max="14" width="12.7109375" customWidth="1"/>
    <col min="15" max="15" width="15.5703125" customWidth="1"/>
    <col min="16" max="16" width="13" bestFit="1" customWidth="1"/>
    <col min="17" max="17" width="20.85546875" customWidth="1"/>
    <col min="18" max="18" width="12" customWidth="1"/>
    <col min="19" max="19" width="14" bestFit="1" customWidth="1"/>
    <col min="20" max="20" width="14.5703125" customWidth="1"/>
    <col min="23" max="23" width="12" bestFit="1" customWidth="1"/>
  </cols>
  <sheetData>
    <row r="1" spans="1:20" ht="54" customHeight="1" x14ac:dyDescent="0.25">
      <c r="A1" s="81" t="s">
        <v>130</v>
      </c>
      <c r="B1" s="82" t="s">
        <v>131</v>
      </c>
      <c r="C1" s="563" t="s">
        <v>430</v>
      </c>
      <c r="D1" s="579" t="s">
        <v>431</v>
      </c>
      <c r="E1" s="579" t="s">
        <v>302</v>
      </c>
      <c r="F1" s="579" t="s">
        <v>429</v>
      </c>
      <c r="G1" s="584" t="s">
        <v>424</v>
      </c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</row>
    <row r="2" spans="1:20" ht="39" customHeight="1" x14ac:dyDescent="0.25">
      <c r="A2" s="81" t="s">
        <v>132</v>
      </c>
      <c r="B2" s="83" t="s">
        <v>133</v>
      </c>
      <c r="C2" s="563"/>
      <c r="D2" s="580"/>
      <c r="E2" s="580"/>
      <c r="F2" s="580"/>
      <c r="G2" s="571" t="s">
        <v>3</v>
      </c>
      <c r="H2" s="572"/>
      <c r="I2" s="573"/>
      <c r="J2" s="585" t="s">
        <v>4</v>
      </c>
      <c r="K2" s="585" t="s">
        <v>134</v>
      </c>
      <c r="L2" s="571" t="s">
        <v>6</v>
      </c>
      <c r="M2" s="572"/>
      <c r="N2" s="572"/>
      <c r="O2" s="572"/>
      <c r="P2" s="585" t="s">
        <v>7</v>
      </c>
      <c r="Q2" s="585" t="s">
        <v>8</v>
      </c>
      <c r="R2" s="586" t="s">
        <v>9</v>
      </c>
    </row>
    <row r="3" spans="1:20" ht="28.5" customHeight="1" x14ac:dyDescent="0.25">
      <c r="A3" s="583" t="s">
        <v>0</v>
      </c>
      <c r="B3" s="583" t="s">
        <v>1</v>
      </c>
      <c r="C3" s="563" t="s">
        <v>10</v>
      </c>
      <c r="D3" s="563" t="s">
        <v>10</v>
      </c>
      <c r="E3" s="563" t="s">
        <v>10</v>
      </c>
      <c r="F3" s="563" t="s">
        <v>10</v>
      </c>
      <c r="G3" s="574" t="s">
        <v>11</v>
      </c>
      <c r="H3" s="575" t="s">
        <v>12</v>
      </c>
      <c r="I3" s="576" t="s">
        <v>13</v>
      </c>
      <c r="J3" s="585"/>
      <c r="K3" s="585"/>
      <c r="L3" s="577" t="s">
        <v>14</v>
      </c>
      <c r="M3" s="581" t="s">
        <v>432</v>
      </c>
      <c r="N3" s="577" t="s">
        <v>15</v>
      </c>
      <c r="O3" s="578" t="s">
        <v>16</v>
      </c>
      <c r="P3" s="585"/>
      <c r="Q3" s="585"/>
      <c r="R3" s="587"/>
    </row>
    <row r="4" spans="1:20" ht="42.75" customHeight="1" x14ac:dyDescent="0.25">
      <c r="A4" s="583"/>
      <c r="B4" s="583"/>
      <c r="C4" s="563"/>
      <c r="D4" s="563"/>
      <c r="E4" s="563"/>
      <c r="F4" s="563"/>
      <c r="G4" s="574"/>
      <c r="H4" s="575"/>
      <c r="I4" s="576"/>
      <c r="J4" s="585"/>
      <c r="K4" s="585"/>
      <c r="L4" s="577"/>
      <c r="M4" s="582"/>
      <c r="N4" s="577"/>
      <c r="O4" s="578"/>
      <c r="P4" s="585"/>
      <c r="Q4" s="585"/>
      <c r="R4" s="588"/>
    </row>
    <row r="5" spans="1:20" ht="36" customHeight="1" x14ac:dyDescent="0.25">
      <c r="A5" s="84" t="s">
        <v>135</v>
      </c>
      <c r="B5" s="124" t="s">
        <v>136</v>
      </c>
      <c r="C5" s="176"/>
      <c r="D5" s="176"/>
      <c r="E5" s="176"/>
      <c r="F5" s="176"/>
      <c r="G5" s="128">
        <f>SUM(G6+G73)</f>
        <v>0</v>
      </c>
      <c r="H5" s="384">
        <f t="shared" ref="H5:K5" si="0">SUM(H6+H73)</f>
        <v>6253378</v>
      </c>
      <c r="I5" s="384">
        <f t="shared" si="0"/>
        <v>278717</v>
      </c>
      <c r="J5" s="384">
        <f t="shared" si="0"/>
        <v>110500</v>
      </c>
      <c r="K5" s="384">
        <f t="shared" si="0"/>
        <v>1164528</v>
      </c>
      <c r="L5" s="384">
        <f>SUM(L6+L73)</f>
        <v>142479</v>
      </c>
      <c r="M5" s="384">
        <f t="shared" ref="M5:R5" si="1">SUM(M6+M73)</f>
        <v>1594678</v>
      </c>
      <c r="N5" s="384">
        <f t="shared" si="1"/>
        <v>27564</v>
      </c>
      <c r="O5" s="384">
        <f t="shared" si="1"/>
        <v>57976</v>
      </c>
      <c r="P5" s="384">
        <f t="shared" si="1"/>
        <v>93974</v>
      </c>
      <c r="Q5" s="384">
        <f t="shared" si="1"/>
        <v>0</v>
      </c>
      <c r="R5" s="384">
        <f t="shared" si="1"/>
        <v>0</v>
      </c>
    </row>
    <row r="6" spans="1:20" ht="36.75" customHeight="1" x14ac:dyDescent="0.25">
      <c r="A6" s="85" t="s">
        <v>137</v>
      </c>
      <c r="B6" s="86" t="s">
        <v>138</v>
      </c>
      <c r="C6" s="173">
        <f t="shared" ref="C6:H6" si="2">SUM(C7+C16+C59+C65)</f>
        <v>7515177.209999999</v>
      </c>
      <c r="D6" s="173">
        <f t="shared" si="2"/>
        <v>8159471.4000000004</v>
      </c>
      <c r="E6" s="173">
        <f t="shared" si="2"/>
        <v>1103401.6000000001</v>
      </c>
      <c r="F6" s="173">
        <f t="shared" si="2"/>
        <v>9262873</v>
      </c>
      <c r="G6" s="173">
        <f t="shared" si="2"/>
        <v>0</v>
      </c>
      <c r="H6" s="173">
        <f t="shared" si="2"/>
        <v>6253378</v>
      </c>
      <c r="I6" s="173">
        <f t="shared" ref="I6:J6" si="3">SUM(I7+I16+I59+I65)</f>
        <v>66361</v>
      </c>
      <c r="J6" s="173">
        <f t="shared" si="3"/>
        <v>0</v>
      </c>
      <c r="K6" s="173">
        <f t="shared" ref="K6:O6" si="4">SUM(K7+K16+K59+K65)</f>
        <v>1164528</v>
      </c>
      <c r="L6" s="173">
        <f t="shared" si="4"/>
        <v>121344</v>
      </c>
      <c r="M6" s="173">
        <f t="shared" si="4"/>
        <v>1594678</v>
      </c>
      <c r="N6" s="173">
        <f t="shared" si="4"/>
        <v>108</v>
      </c>
      <c r="O6" s="173">
        <f t="shared" si="4"/>
        <v>57976</v>
      </c>
      <c r="P6" s="173">
        <f>SUM(P7+P16+P59+P65)</f>
        <v>4500</v>
      </c>
      <c r="Q6" s="173">
        <f>SUM(Q7+Q16+Q59+Q65)</f>
        <v>0</v>
      </c>
      <c r="R6" s="173">
        <f>SUM(R7+R16+R59+R65)</f>
        <v>0</v>
      </c>
      <c r="T6" s="154"/>
    </row>
    <row r="7" spans="1:20" ht="31.5" customHeight="1" x14ac:dyDescent="0.25">
      <c r="A7" s="88" t="s">
        <v>139</v>
      </c>
      <c r="B7" s="89" t="s">
        <v>140</v>
      </c>
      <c r="C7" s="169">
        <f t="shared" ref="C7:L7" si="5">SUM(C8+C11+C13)</f>
        <v>4826890.3</v>
      </c>
      <c r="D7" s="170">
        <f t="shared" si="5"/>
        <v>5388692</v>
      </c>
      <c r="E7" s="170">
        <f t="shared" si="5"/>
        <v>445082</v>
      </c>
      <c r="F7" s="170">
        <f t="shared" si="5"/>
        <v>5833774</v>
      </c>
      <c r="G7" s="170">
        <f t="shared" si="5"/>
        <v>0</v>
      </c>
      <c r="H7" s="170">
        <f t="shared" si="5"/>
        <v>5775798</v>
      </c>
      <c r="I7" s="170">
        <f t="shared" si="5"/>
        <v>0</v>
      </c>
      <c r="J7" s="170">
        <f t="shared" si="5"/>
        <v>0</v>
      </c>
      <c r="K7" s="170">
        <f t="shared" si="5"/>
        <v>0</v>
      </c>
      <c r="L7" s="170">
        <f t="shared" si="5"/>
        <v>0</v>
      </c>
      <c r="M7" s="170"/>
      <c r="N7" s="170">
        <f>SUM(N8+N11+N13)</f>
        <v>0</v>
      </c>
      <c r="O7" s="170">
        <f>SUM(O8+O11+O13)</f>
        <v>57976</v>
      </c>
      <c r="P7" s="170">
        <f>SUM(P8+P11+P13)</f>
        <v>0</v>
      </c>
      <c r="Q7" s="170">
        <f>SUM(Q8+Q11+Q13)</f>
        <v>0</v>
      </c>
      <c r="R7" s="170">
        <f>SUM(R8+R11+R13)</f>
        <v>0</v>
      </c>
      <c r="T7" s="154"/>
    </row>
    <row r="8" spans="1:20" ht="20.25" customHeight="1" x14ac:dyDescent="0.25">
      <c r="A8" s="90" t="s">
        <v>141</v>
      </c>
      <c r="B8" s="91" t="s">
        <v>142</v>
      </c>
      <c r="C8" s="172">
        <f t="shared" ref="C8:L8" si="6">SUM(C9:C10)</f>
        <v>4104353.19</v>
      </c>
      <c r="D8" s="172">
        <f t="shared" si="6"/>
        <v>4517875</v>
      </c>
      <c r="E8" s="172">
        <f t="shared" si="6"/>
        <v>375149</v>
      </c>
      <c r="F8" s="172">
        <f t="shared" si="6"/>
        <v>4893024</v>
      </c>
      <c r="G8" s="172">
        <f t="shared" si="6"/>
        <v>0</v>
      </c>
      <c r="H8" s="172">
        <f t="shared" si="6"/>
        <v>4835048</v>
      </c>
      <c r="I8" s="172">
        <f t="shared" si="6"/>
        <v>0</v>
      </c>
      <c r="J8" s="172">
        <f t="shared" si="6"/>
        <v>0</v>
      </c>
      <c r="K8" s="172">
        <f t="shared" si="6"/>
        <v>0</v>
      </c>
      <c r="L8" s="172">
        <f t="shared" si="6"/>
        <v>0</v>
      </c>
      <c r="M8" s="172"/>
      <c r="N8" s="172">
        <f>SUM(N9:N10)</f>
        <v>0</v>
      </c>
      <c r="O8" s="172">
        <f>SUM(O9:O10)</f>
        <v>57976</v>
      </c>
      <c r="P8" s="172">
        <f>SUM(P9:P10)</f>
        <v>0</v>
      </c>
      <c r="Q8" s="172">
        <f>SUM(Q9:Q10)</f>
        <v>0</v>
      </c>
      <c r="R8" s="172">
        <f>SUM(R9:R10)</f>
        <v>0</v>
      </c>
      <c r="T8" s="154"/>
    </row>
    <row r="9" spans="1:20" ht="25.5" customHeight="1" x14ac:dyDescent="0.25">
      <c r="A9" s="92" t="s">
        <v>143</v>
      </c>
      <c r="B9" s="93" t="s">
        <v>142</v>
      </c>
      <c r="C9" s="166">
        <v>4058020.65</v>
      </c>
      <c r="D9" s="171">
        <v>4424969</v>
      </c>
      <c r="E9" s="171">
        <f>SUM(F9-D9)</f>
        <v>400255</v>
      </c>
      <c r="F9" s="171">
        <v>4825224</v>
      </c>
      <c r="G9" s="171"/>
      <c r="H9" s="171">
        <f>SUM(F9-O9)</f>
        <v>4767248</v>
      </c>
      <c r="I9" s="171"/>
      <c r="J9" s="171"/>
      <c r="K9" s="171"/>
      <c r="L9" s="171"/>
      <c r="M9" s="171"/>
      <c r="N9" s="171"/>
      <c r="O9" s="383">
        <v>57976</v>
      </c>
      <c r="P9" s="171"/>
      <c r="Q9" s="171"/>
      <c r="R9" s="171"/>
      <c r="T9" s="154"/>
    </row>
    <row r="10" spans="1:20" ht="24" customHeight="1" x14ac:dyDescent="0.25">
      <c r="A10" s="92" t="s">
        <v>144</v>
      </c>
      <c r="B10" s="93" t="s">
        <v>305</v>
      </c>
      <c r="C10" s="166">
        <v>46332.54</v>
      </c>
      <c r="D10" s="171">
        <v>92906</v>
      </c>
      <c r="E10" s="171">
        <f t="shared" ref="E10" si="7">SUM(F10-D10)</f>
        <v>-25106</v>
      </c>
      <c r="F10" s="171">
        <v>67800</v>
      </c>
      <c r="G10" s="171"/>
      <c r="H10" s="171">
        <v>67800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</row>
    <row r="11" spans="1:20" ht="29.25" customHeight="1" x14ac:dyDescent="0.25">
      <c r="A11" s="94" t="s">
        <v>145</v>
      </c>
      <c r="B11" s="91" t="s">
        <v>146</v>
      </c>
      <c r="C11" s="172">
        <f>SUM(C12)</f>
        <v>111376.91</v>
      </c>
      <c r="D11" s="172">
        <f t="shared" ref="D11:R11" si="8">SUM(D12)</f>
        <v>190680</v>
      </c>
      <c r="E11" s="172">
        <f t="shared" si="8"/>
        <v>0</v>
      </c>
      <c r="F11" s="172">
        <f t="shared" si="8"/>
        <v>190680</v>
      </c>
      <c r="G11" s="172">
        <f t="shared" si="8"/>
        <v>0</v>
      </c>
      <c r="H11" s="172">
        <f t="shared" si="8"/>
        <v>190680</v>
      </c>
      <c r="I11" s="172">
        <f t="shared" si="8"/>
        <v>0</v>
      </c>
      <c r="J11" s="172">
        <f t="shared" si="8"/>
        <v>0</v>
      </c>
      <c r="K11" s="172">
        <f t="shared" si="8"/>
        <v>0</v>
      </c>
      <c r="L11" s="172">
        <f t="shared" si="8"/>
        <v>0</v>
      </c>
      <c r="M11" s="172"/>
      <c r="N11" s="172">
        <f t="shared" si="8"/>
        <v>0</v>
      </c>
      <c r="O11" s="172">
        <f t="shared" si="8"/>
        <v>0</v>
      </c>
      <c r="P11" s="172">
        <f t="shared" si="8"/>
        <v>0</v>
      </c>
      <c r="Q11" s="172">
        <f t="shared" si="8"/>
        <v>0</v>
      </c>
      <c r="R11" s="172">
        <f t="shared" si="8"/>
        <v>0</v>
      </c>
      <c r="T11" s="154"/>
    </row>
    <row r="12" spans="1:20" ht="27.75" customHeight="1" x14ac:dyDescent="0.25">
      <c r="A12" s="92" t="s">
        <v>147</v>
      </c>
      <c r="B12" s="93" t="s">
        <v>148</v>
      </c>
      <c r="C12" s="166">
        <v>111376.91</v>
      </c>
      <c r="D12" s="171">
        <v>190680</v>
      </c>
      <c r="E12" s="171">
        <f>SUM(F12-D12)</f>
        <v>0</v>
      </c>
      <c r="F12" s="171">
        <v>190680</v>
      </c>
      <c r="G12" s="171"/>
      <c r="H12" s="171">
        <v>190680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</row>
    <row r="13" spans="1:20" ht="26.25" customHeight="1" x14ac:dyDescent="0.25">
      <c r="A13" s="94" t="s">
        <v>149</v>
      </c>
      <c r="B13" s="91" t="s">
        <v>150</v>
      </c>
      <c r="C13" s="172">
        <f>SUM(C14:C15)</f>
        <v>611160.19999999995</v>
      </c>
      <c r="D13" s="167">
        <f t="shared" ref="D13:F13" si="9">SUM(D14:D15)</f>
        <v>680137</v>
      </c>
      <c r="E13" s="167">
        <f t="shared" si="9"/>
        <v>69933</v>
      </c>
      <c r="F13" s="167">
        <f t="shared" si="9"/>
        <v>750070</v>
      </c>
      <c r="G13" s="167">
        <f t="shared" ref="G13" si="10">SUM(G14:G15)</f>
        <v>0</v>
      </c>
      <c r="H13" s="167">
        <f t="shared" ref="H13" si="11">SUM(H14:H15)</f>
        <v>750070</v>
      </c>
      <c r="I13" s="167">
        <f t="shared" ref="I13" si="12">SUM(I14:I15)</f>
        <v>0</v>
      </c>
      <c r="J13" s="167">
        <f t="shared" ref="J13" si="13">SUM(J14:J15)</f>
        <v>0</v>
      </c>
      <c r="K13" s="167">
        <f t="shared" ref="K13" si="14">SUM(K14:K15)</f>
        <v>0</v>
      </c>
      <c r="L13" s="167">
        <f t="shared" ref="L13" si="15">SUM(L14:L15)</f>
        <v>0</v>
      </c>
      <c r="M13" s="167"/>
      <c r="N13" s="167">
        <f t="shared" ref="N13" si="16">SUM(N14:N15)</f>
        <v>0</v>
      </c>
      <c r="O13" s="167">
        <f t="shared" ref="O13" si="17">SUM(O14:O15)</f>
        <v>0</v>
      </c>
      <c r="P13" s="167">
        <f t="shared" ref="P13" si="18">SUM(P14:P15)</f>
        <v>0</v>
      </c>
      <c r="Q13" s="167">
        <f t="shared" ref="Q13" si="19">SUM(Q14:Q15)</f>
        <v>0</v>
      </c>
      <c r="R13" s="167">
        <f t="shared" ref="R13" si="20">SUM(R14:R15)</f>
        <v>0</v>
      </c>
    </row>
    <row r="14" spans="1:20" ht="26.25" customHeight="1" x14ac:dyDescent="0.25">
      <c r="A14" s="92" t="s">
        <v>151</v>
      </c>
      <c r="B14" s="93" t="s">
        <v>152</v>
      </c>
      <c r="C14" s="166">
        <v>611124.72</v>
      </c>
      <c r="D14" s="171">
        <v>680067</v>
      </c>
      <c r="E14" s="171">
        <f>SUM(F14-D14)</f>
        <v>69933</v>
      </c>
      <c r="F14" s="171">
        <v>750000</v>
      </c>
      <c r="G14" s="171"/>
      <c r="H14" s="171">
        <v>750000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</row>
    <row r="15" spans="1:20" ht="24.75" customHeight="1" x14ac:dyDescent="0.25">
      <c r="A15" s="92" t="s">
        <v>153</v>
      </c>
      <c r="B15" s="93" t="s">
        <v>154</v>
      </c>
      <c r="C15" s="166">
        <v>35.479999999999997</v>
      </c>
      <c r="D15" s="171">
        <v>70</v>
      </c>
      <c r="E15" s="171">
        <f>SUM(F15-D15)</f>
        <v>0</v>
      </c>
      <c r="F15" s="171">
        <v>70</v>
      </c>
      <c r="G15" s="171"/>
      <c r="H15" s="171">
        <v>70</v>
      </c>
      <c r="I15" s="171"/>
      <c r="J15" s="171"/>
      <c r="K15" s="171"/>
      <c r="L15" s="171"/>
      <c r="M15" s="171"/>
      <c r="N15" s="171"/>
      <c r="O15" s="171"/>
      <c r="P15" s="171"/>
      <c r="Q15" s="171"/>
      <c r="R15" s="171"/>
    </row>
    <row r="16" spans="1:20" ht="29.25" customHeight="1" x14ac:dyDescent="0.25">
      <c r="A16" s="88" t="s">
        <v>155</v>
      </c>
      <c r="B16" s="89" t="s">
        <v>156</v>
      </c>
      <c r="C16" s="170">
        <f>SUM(C17+C22+C39+C49+C51)</f>
        <v>2629290.6699999995</v>
      </c>
      <c r="D16" s="170">
        <f>SUM(D17+D22+D39+D49+D51)</f>
        <v>2683089.4</v>
      </c>
      <c r="E16" s="170">
        <f t="shared" ref="E16:F16" si="21">SUM(E17+E22+E39+E49+E51)</f>
        <v>658319.6</v>
      </c>
      <c r="F16" s="170">
        <f t="shared" si="21"/>
        <v>3341409</v>
      </c>
      <c r="G16" s="170">
        <f t="shared" ref="G16:R16" si="22">SUM(G17+G22+G39+G49+G51)</f>
        <v>0</v>
      </c>
      <c r="H16" s="170">
        <f t="shared" si="22"/>
        <v>477580</v>
      </c>
      <c r="I16" s="170">
        <f t="shared" si="22"/>
        <v>66361</v>
      </c>
      <c r="J16" s="170">
        <f t="shared" si="22"/>
        <v>0</v>
      </c>
      <c r="K16" s="170">
        <f t="shared" si="22"/>
        <v>1076838</v>
      </c>
      <c r="L16" s="170">
        <f t="shared" si="22"/>
        <v>121344</v>
      </c>
      <c r="M16" s="170">
        <f t="shared" si="22"/>
        <v>1594678</v>
      </c>
      <c r="N16" s="170">
        <f t="shared" si="22"/>
        <v>108</v>
      </c>
      <c r="O16" s="170">
        <f t="shared" si="22"/>
        <v>0</v>
      </c>
      <c r="P16" s="170">
        <f>SUM(P17+P22+P39+P49+P51)</f>
        <v>4500</v>
      </c>
      <c r="Q16" s="170">
        <f t="shared" si="22"/>
        <v>0</v>
      </c>
      <c r="R16" s="170">
        <f t="shared" si="22"/>
        <v>0</v>
      </c>
      <c r="S16" s="154"/>
      <c r="T16" s="154"/>
    </row>
    <row r="17" spans="1:21" ht="27.75" customHeight="1" x14ac:dyDescent="0.25">
      <c r="A17" s="94" t="s">
        <v>157</v>
      </c>
      <c r="B17" s="91" t="s">
        <v>158</v>
      </c>
      <c r="C17" s="167">
        <f>SUM(C18:C21)</f>
        <v>169796.03</v>
      </c>
      <c r="D17" s="167">
        <f t="shared" ref="D17:R17" si="23">SUM(D18:D21)</f>
        <v>162940</v>
      </c>
      <c r="E17" s="167">
        <f t="shared" si="23"/>
        <v>42240</v>
      </c>
      <c r="F17" s="167">
        <f t="shared" si="23"/>
        <v>205180</v>
      </c>
      <c r="G17" s="167">
        <f t="shared" si="23"/>
        <v>0</v>
      </c>
      <c r="H17" s="167">
        <f t="shared" si="23"/>
        <v>200680</v>
      </c>
      <c r="I17" s="167">
        <f t="shared" si="23"/>
        <v>0</v>
      </c>
      <c r="J17" s="167">
        <f t="shared" si="23"/>
        <v>0</v>
      </c>
      <c r="K17" s="167">
        <f t="shared" si="23"/>
        <v>0</v>
      </c>
      <c r="L17" s="167">
        <f t="shared" si="23"/>
        <v>0</v>
      </c>
      <c r="M17" s="167"/>
      <c r="N17" s="167">
        <f t="shared" si="23"/>
        <v>0</v>
      </c>
      <c r="O17" s="167">
        <f t="shared" si="23"/>
        <v>0</v>
      </c>
      <c r="P17" s="167">
        <f t="shared" si="23"/>
        <v>4500</v>
      </c>
      <c r="Q17" s="167">
        <f t="shared" si="23"/>
        <v>0</v>
      </c>
      <c r="R17" s="167">
        <f t="shared" si="23"/>
        <v>0</v>
      </c>
      <c r="T17" s="154"/>
    </row>
    <row r="18" spans="1:21" ht="25.5" customHeight="1" x14ac:dyDescent="0.25">
      <c r="A18" s="92" t="s">
        <v>159</v>
      </c>
      <c r="B18" s="93" t="s">
        <v>160</v>
      </c>
      <c r="C18" s="166">
        <v>3455.77</v>
      </c>
      <c r="D18" s="171">
        <v>2500</v>
      </c>
      <c r="E18" s="171">
        <f>SUM(F18-D18)</f>
        <v>2500</v>
      </c>
      <c r="F18" s="171">
        <v>5000</v>
      </c>
      <c r="G18" s="175"/>
      <c r="H18" s="171">
        <v>5000</v>
      </c>
      <c r="I18" s="175"/>
      <c r="J18" s="175"/>
      <c r="K18" s="175"/>
      <c r="L18" s="175"/>
      <c r="M18" s="175"/>
      <c r="N18" s="175"/>
      <c r="O18" s="175"/>
      <c r="P18" s="175"/>
      <c r="Q18" s="139"/>
      <c r="R18" s="139"/>
      <c r="S18" s="154"/>
      <c r="T18" s="154"/>
    </row>
    <row r="19" spans="1:21" ht="28.5" customHeight="1" x14ac:dyDescent="0.25">
      <c r="A19" s="92" t="s">
        <v>161</v>
      </c>
      <c r="B19" s="93" t="s">
        <v>162</v>
      </c>
      <c r="C19" s="166">
        <v>156817.45000000001</v>
      </c>
      <c r="D19" s="171">
        <v>150000</v>
      </c>
      <c r="E19" s="171">
        <f t="shared" ref="E19:E21" si="24">SUM(F19-D19)</f>
        <v>38180</v>
      </c>
      <c r="F19" s="171">
        <v>188180</v>
      </c>
      <c r="G19" s="175"/>
      <c r="H19" s="171">
        <v>188180</v>
      </c>
      <c r="I19" s="175"/>
      <c r="J19" s="175"/>
      <c r="K19" s="175"/>
      <c r="L19" s="175"/>
      <c r="M19" s="175"/>
      <c r="N19" s="175"/>
      <c r="O19" s="175"/>
      <c r="P19" s="175"/>
      <c r="Q19" s="139"/>
      <c r="R19" s="139"/>
      <c r="U19" s="154"/>
    </row>
    <row r="20" spans="1:21" ht="33" customHeight="1" x14ac:dyDescent="0.25">
      <c r="A20" s="92" t="s">
        <v>163</v>
      </c>
      <c r="B20" s="93" t="s">
        <v>164</v>
      </c>
      <c r="C20" s="166">
        <v>9522.81</v>
      </c>
      <c r="D20" s="171">
        <v>8688</v>
      </c>
      <c r="E20" s="171">
        <f t="shared" si="24"/>
        <v>3312</v>
      </c>
      <c r="F20" s="171">
        <v>12000</v>
      </c>
      <c r="G20" s="175"/>
      <c r="H20" s="171">
        <f>SUM(F20-P20)</f>
        <v>7500</v>
      </c>
      <c r="I20" s="175"/>
      <c r="J20" s="382"/>
      <c r="K20" s="175"/>
      <c r="L20" s="175"/>
      <c r="M20" s="175"/>
      <c r="N20" s="175"/>
      <c r="O20" s="175"/>
      <c r="P20" s="383">
        <v>4500</v>
      </c>
      <c r="Q20" s="139"/>
      <c r="R20" s="139"/>
    </row>
    <row r="21" spans="1:21" ht="33" customHeight="1" x14ac:dyDescent="0.25">
      <c r="A21" s="92" t="s">
        <v>165</v>
      </c>
      <c r="B21" s="162" t="s">
        <v>304</v>
      </c>
      <c r="C21" s="166"/>
      <c r="D21" s="171">
        <v>1752</v>
      </c>
      <c r="E21" s="171">
        <f t="shared" si="24"/>
        <v>-1752</v>
      </c>
      <c r="F21" s="171">
        <v>0</v>
      </c>
      <c r="G21" s="175"/>
      <c r="H21" s="171"/>
      <c r="I21" s="175"/>
      <c r="J21" s="175"/>
      <c r="K21" s="175"/>
      <c r="L21" s="175"/>
      <c r="M21" s="175"/>
      <c r="N21" s="175"/>
      <c r="O21" s="175"/>
      <c r="P21" s="175"/>
      <c r="Q21" s="139"/>
      <c r="R21" s="139"/>
    </row>
    <row r="22" spans="1:21" ht="31.5" customHeight="1" x14ac:dyDescent="0.25">
      <c r="A22" s="94" t="s">
        <v>166</v>
      </c>
      <c r="B22" s="91" t="s">
        <v>167</v>
      </c>
      <c r="C22" s="172">
        <f>SUM(C23+C24+C31+C36+C37+C38)</f>
        <v>1902563.2399999998</v>
      </c>
      <c r="D22" s="167">
        <f>SUM(D23+D24+D31+D36+D37+D38)</f>
        <v>1943392</v>
      </c>
      <c r="E22" s="167">
        <f t="shared" ref="E22:R22" si="25">SUM(E23+E24+E31+E36+E37+E38)</f>
        <v>523008</v>
      </c>
      <c r="F22" s="167">
        <f t="shared" si="25"/>
        <v>2466400</v>
      </c>
      <c r="G22" s="167">
        <f t="shared" si="25"/>
        <v>0</v>
      </c>
      <c r="H22" s="167">
        <f t="shared" si="25"/>
        <v>276900</v>
      </c>
      <c r="I22" s="167">
        <f t="shared" si="25"/>
        <v>0</v>
      </c>
      <c r="J22" s="167">
        <f t="shared" si="25"/>
        <v>0</v>
      </c>
      <c r="K22" s="167">
        <f t="shared" si="25"/>
        <v>473478</v>
      </c>
      <c r="L22" s="167">
        <f t="shared" si="25"/>
        <v>121344</v>
      </c>
      <c r="M22" s="167">
        <f t="shared" si="25"/>
        <v>1594678</v>
      </c>
      <c r="N22" s="167">
        <f t="shared" si="25"/>
        <v>0</v>
      </c>
      <c r="O22" s="167">
        <f t="shared" si="25"/>
        <v>0</v>
      </c>
      <c r="P22" s="167">
        <f t="shared" si="25"/>
        <v>0</v>
      </c>
      <c r="Q22" s="167">
        <f t="shared" si="25"/>
        <v>0</v>
      </c>
      <c r="R22" s="167">
        <f t="shared" si="25"/>
        <v>0</v>
      </c>
    </row>
    <row r="23" spans="1:21" ht="27.75" customHeight="1" x14ac:dyDescent="0.25">
      <c r="A23" s="92" t="s">
        <v>168</v>
      </c>
      <c r="B23" s="93" t="s">
        <v>169</v>
      </c>
      <c r="C23" s="171">
        <v>40347.19</v>
      </c>
      <c r="D23" s="140">
        <v>39565</v>
      </c>
      <c r="E23" s="140">
        <f>SUM(F23-D23)</f>
        <v>8835</v>
      </c>
      <c r="F23" s="140">
        <v>48400</v>
      </c>
      <c r="G23" s="139"/>
      <c r="H23" s="140">
        <v>48400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</row>
    <row r="24" spans="1:21" ht="29.25" customHeight="1" x14ac:dyDescent="0.25">
      <c r="A24" s="92" t="s">
        <v>170</v>
      </c>
      <c r="B24" s="93" t="s">
        <v>171</v>
      </c>
      <c r="C24" s="171">
        <v>1690659.71</v>
      </c>
      <c r="D24" s="171">
        <v>1645546</v>
      </c>
      <c r="E24" s="140">
        <f>SUM(F24-D24)</f>
        <v>543954</v>
      </c>
      <c r="F24" s="171">
        <v>2189500</v>
      </c>
      <c r="G24" s="171">
        <f t="shared" ref="G24:R24" si="26">SUM(G25:G30)</f>
        <v>0</v>
      </c>
      <c r="H24" s="171"/>
      <c r="I24" s="171">
        <f t="shared" si="26"/>
        <v>0</v>
      </c>
      <c r="J24" s="171">
        <f t="shared" si="26"/>
        <v>0</v>
      </c>
      <c r="K24" s="383">
        <v>473478</v>
      </c>
      <c r="L24" s="384">
        <v>121344</v>
      </c>
      <c r="M24" s="383">
        <v>1594678</v>
      </c>
      <c r="N24" s="171">
        <f t="shared" si="26"/>
        <v>0</v>
      </c>
      <c r="O24" s="171">
        <f t="shared" si="26"/>
        <v>0</v>
      </c>
      <c r="P24" s="171"/>
      <c r="Q24" s="171">
        <f t="shared" si="26"/>
        <v>0</v>
      </c>
      <c r="R24" s="171">
        <f t="shared" si="26"/>
        <v>0</v>
      </c>
    </row>
    <row r="25" spans="1:21" ht="20.25" hidden="1" customHeight="1" x14ac:dyDescent="0.25">
      <c r="A25" s="95" t="s">
        <v>172</v>
      </c>
      <c r="B25" s="96" t="s">
        <v>173</v>
      </c>
      <c r="C25" s="128">
        <v>147994.4</v>
      </c>
      <c r="D25" s="135">
        <v>208593</v>
      </c>
      <c r="E25" s="140">
        <f t="shared" ref="E25:E38" si="27">SUM(F25-D25)</f>
        <v>-208593</v>
      </c>
      <c r="F25" s="135"/>
      <c r="G25" s="127"/>
      <c r="H25" s="135">
        <v>208593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  <row r="26" spans="1:21" ht="20.25" hidden="1" customHeight="1" x14ac:dyDescent="0.25">
      <c r="A26" s="95" t="s">
        <v>174</v>
      </c>
      <c r="B26" s="96" t="s">
        <v>175</v>
      </c>
      <c r="C26" s="128">
        <v>7284.71</v>
      </c>
      <c r="D26" s="135">
        <v>1321000</v>
      </c>
      <c r="E26" s="140">
        <f t="shared" si="27"/>
        <v>-1321000</v>
      </c>
      <c r="F26" s="135"/>
      <c r="G26" s="127"/>
      <c r="H26" s="133">
        <v>694277</v>
      </c>
      <c r="I26" s="127"/>
      <c r="J26" s="127"/>
      <c r="K26" s="135">
        <v>567803</v>
      </c>
      <c r="L26" s="127"/>
      <c r="M26" s="127"/>
      <c r="N26" s="127"/>
      <c r="O26" s="127"/>
      <c r="P26">
        <v>58920</v>
      </c>
      <c r="Q26" s="127"/>
      <c r="R26" s="127"/>
    </row>
    <row r="27" spans="1:21" ht="20.25" hidden="1" customHeight="1" x14ac:dyDescent="0.25">
      <c r="A27" s="95" t="s">
        <v>176</v>
      </c>
      <c r="B27" s="96" t="s">
        <v>177</v>
      </c>
      <c r="C27" s="128">
        <v>14596.33</v>
      </c>
      <c r="D27" s="135">
        <v>27474</v>
      </c>
      <c r="E27" s="140">
        <f t="shared" si="27"/>
        <v>-27474</v>
      </c>
      <c r="F27" s="135"/>
      <c r="G27" s="127"/>
      <c r="H27" s="133">
        <v>27474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</row>
    <row r="28" spans="1:21" ht="20.25" hidden="1" customHeight="1" x14ac:dyDescent="0.25">
      <c r="A28" s="95" t="s">
        <v>178</v>
      </c>
      <c r="B28" s="96" t="s">
        <v>179</v>
      </c>
      <c r="C28" s="128">
        <v>1680.9</v>
      </c>
      <c r="D28" s="135">
        <v>57071</v>
      </c>
      <c r="E28" s="140">
        <f t="shared" si="27"/>
        <v>-57071</v>
      </c>
      <c r="F28" s="135"/>
      <c r="G28" s="127"/>
      <c r="H28" s="133">
        <f>SUM(D28-P28)</f>
        <v>56991</v>
      </c>
      <c r="I28" s="127"/>
      <c r="J28" s="127"/>
      <c r="K28" s="127"/>
      <c r="L28" s="127"/>
      <c r="M28" s="127"/>
      <c r="N28" s="127"/>
      <c r="O28" s="127"/>
      <c r="P28" s="135">
        <v>80</v>
      </c>
      <c r="Q28" s="127"/>
      <c r="R28" s="127"/>
    </row>
    <row r="29" spans="1:21" ht="20.25" hidden="1" customHeight="1" x14ac:dyDescent="0.25">
      <c r="A29" s="95" t="s">
        <v>180</v>
      </c>
      <c r="B29" s="96" t="s">
        <v>181</v>
      </c>
      <c r="C29" s="128">
        <v>14997.677350852744</v>
      </c>
      <c r="D29" s="135">
        <v>26099</v>
      </c>
      <c r="E29" s="140">
        <f t="shared" si="27"/>
        <v>-26099</v>
      </c>
      <c r="F29" s="135"/>
      <c r="G29" s="127"/>
      <c r="H29" s="133">
        <v>26099</v>
      </c>
      <c r="I29" s="127"/>
      <c r="J29" s="127"/>
      <c r="K29" s="127"/>
      <c r="L29" s="127"/>
      <c r="M29" s="127"/>
      <c r="N29" s="127"/>
      <c r="O29" s="127"/>
      <c r="P29" s="133"/>
      <c r="Q29" s="127"/>
      <c r="R29" s="127"/>
      <c r="T29" s="154"/>
    </row>
    <row r="30" spans="1:21" ht="20.25" hidden="1" customHeight="1" x14ac:dyDescent="0.25">
      <c r="A30" s="95" t="s">
        <v>182</v>
      </c>
      <c r="B30" s="96" t="s">
        <v>183</v>
      </c>
      <c r="C30" s="128">
        <v>5308.9123365850419</v>
      </c>
      <c r="D30" s="135">
        <v>5309</v>
      </c>
      <c r="E30" s="140">
        <f t="shared" si="27"/>
        <v>-5309</v>
      </c>
      <c r="F30" s="135"/>
      <c r="G30" s="127"/>
      <c r="H30" s="133">
        <v>5309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</row>
    <row r="31" spans="1:21" ht="27.75" customHeight="1" x14ac:dyDescent="0.25">
      <c r="A31" s="92" t="s">
        <v>184</v>
      </c>
      <c r="B31" s="93" t="s">
        <v>185</v>
      </c>
      <c r="C31" s="166">
        <v>147994.4</v>
      </c>
      <c r="D31" s="140">
        <v>230009</v>
      </c>
      <c r="E31" s="140">
        <f t="shared" si="27"/>
        <v>-30009</v>
      </c>
      <c r="F31" s="140">
        <v>200000</v>
      </c>
      <c r="G31" s="140">
        <f t="shared" ref="G31:R31" si="28">SUM(G32:G35)</f>
        <v>0</v>
      </c>
      <c r="H31" s="140">
        <v>200000</v>
      </c>
      <c r="I31" s="140">
        <f t="shared" si="28"/>
        <v>0</v>
      </c>
      <c r="J31" s="140">
        <f t="shared" si="28"/>
        <v>0</v>
      </c>
      <c r="K31" s="140">
        <f t="shared" si="28"/>
        <v>0</v>
      </c>
      <c r="L31" s="140">
        <f t="shared" si="28"/>
        <v>0</v>
      </c>
      <c r="M31" s="140"/>
      <c r="N31" s="140">
        <f t="shared" si="28"/>
        <v>0</v>
      </c>
      <c r="O31" s="140">
        <f t="shared" si="28"/>
        <v>0</v>
      </c>
      <c r="P31" s="140">
        <f t="shared" si="28"/>
        <v>0</v>
      </c>
      <c r="Q31" s="140">
        <f t="shared" si="28"/>
        <v>0</v>
      </c>
      <c r="R31" s="140">
        <f t="shared" si="28"/>
        <v>0</v>
      </c>
    </row>
    <row r="32" spans="1:21" ht="20.25" hidden="1" customHeight="1" x14ac:dyDescent="0.25">
      <c r="A32" s="97" t="s">
        <v>186</v>
      </c>
      <c r="B32" s="96" t="s">
        <v>187</v>
      </c>
      <c r="C32" s="128">
        <v>65034.176123166762</v>
      </c>
      <c r="D32" s="133">
        <v>65034</v>
      </c>
      <c r="E32" s="140">
        <f t="shared" si="27"/>
        <v>-65034</v>
      </c>
      <c r="F32" s="133"/>
      <c r="G32" s="127"/>
      <c r="H32" s="133">
        <v>65034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</row>
    <row r="33" spans="1:23" ht="20.25" hidden="1" customHeight="1" x14ac:dyDescent="0.25">
      <c r="A33" s="97" t="s">
        <v>188</v>
      </c>
      <c r="B33" s="96" t="s">
        <v>189</v>
      </c>
      <c r="C33" s="128">
        <v>26544.56168292521</v>
      </c>
      <c r="D33" s="133">
        <v>26545</v>
      </c>
      <c r="E33" s="140">
        <f t="shared" si="27"/>
        <v>-26545</v>
      </c>
      <c r="F33" s="133"/>
      <c r="G33" s="127"/>
      <c r="H33" s="133">
        <v>26545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23" ht="20.25" hidden="1" customHeight="1" x14ac:dyDescent="0.25">
      <c r="A34" s="97" t="s">
        <v>190</v>
      </c>
      <c r="B34" s="96" t="s">
        <v>191</v>
      </c>
      <c r="C34" s="128">
        <v>5707.08076182892</v>
      </c>
      <c r="D34" s="133">
        <v>5707</v>
      </c>
      <c r="E34" s="140">
        <f t="shared" si="27"/>
        <v>-5707</v>
      </c>
      <c r="F34" s="133"/>
      <c r="G34" s="127"/>
      <c r="H34" s="133">
        <v>5707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  <row r="35" spans="1:23" ht="20.25" hidden="1" customHeight="1" x14ac:dyDescent="0.25">
      <c r="A35" s="97" t="s">
        <v>192</v>
      </c>
      <c r="B35" s="96" t="s">
        <v>193</v>
      </c>
      <c r="C35" s="128">
        <v>132722.80841462605</v>
      </c>
      <c r="D35" s="133">
        <v>132723</v>
      </c>
      <c r="E35" s="140">
        <f t="shared" si="27"/>
        <v>-132723</v>
      </c>
      <c r="F35" s="133"/>
      <c r="G35" s="127"/>
      <c r="H35" s="133">
        <v>132723</v>
      </c>
      <c r="I35" s="127"/>
      <c r="J35" s="127"/>
      <c r="K35" s="127"/>
      <c r="L35" s="127"/>
      <c r="M35" s="127"/>
      <c r="N35" s="127"/>
      <c r="O35" s="127"/>
      <c r="P35" s="127"/>
      <c r="Q35" s="127"/>
      <c r="R35" s="127"/>
    </row>
    <row r="36" spans="1:23" ht="27.75" customHeight="1" x14ac:dyDescent="0.25">
      <c r="A36" s="92" t="s">
        <v>194</v>
      </c>
      <c r="B36" s="98" t="s">
        <v>195</v>
      </c>
      <c r="C36" s="171">
        <v>7284.71</v>
      </c>
      <c r="D36" s="140">
        <v>13272</v>
      </c>
      <c r="E36" s="140">
        <f t="shared" si="27"/>
        <v>-4272</v>
      </c>
      <c r="F36" s="140">
        <v>9000</v>
      </c>
      <c r="G36" s="139"/>
      <c r="H36" s="140">
        <v>9000</v>
      </c>
      <c r="I36" s="139"/>
      <c r="J36" s="139"/>
      <c r="K36" s="151"/>
      <c r="L36" s="139"/>
      <c r="M36" s="139"/>
      <c r="N36" s="139"/>
      <c r="O36" s="139"/>
      <c r="P36" s="139"/>
      <c r="Q36" s="139"/>
      <c r="R36" s="139"/>
    </row>
    <row r="37" spans="1:23" ht="30" customHeight="1" x14ac:dyDescent="0.25">
      <c r="A37" s="92" t="s">
        <v>196</v>
      </c>
      <c r="B37" s="93" t="s">
        <v>197</v>
      </c>
      <c r="C37" s="171">
        <v>14596.33</v>
      </c>
      <c r="D37" s="140">
        <v>12000</v>
      </c>
      <c r="E37" s="140">
        <f t="shared" si="27"/>
        <v>5000</v>
      </c>
      <c r="F37" s="140">
        <v>17000</v>
      </c>
      <c r="G37" s="139"/>
      <c r="H37" s="140">
        <v>17000</v>
      </c>
      <c r="I37" s="139"/>
      <c r="J37" s="139"/>
      <c r="K37" s="151"/>
      <c r="L37" s="139"/>
      <c r="M37" s="151"/>
      <c r="N37" s="139"/>
      <c r="O37" s="139"/>
      <c r="P37" s="139"/>
      <c r="Q37" s="139"/>
      <c r="R37" s="139"/>
      <c r="T37" s="154"/>
    </row>
    <row r="38" spans="1:23" ht="26.25" customHeight="1" x14ac:dyDescent="0.25">
      <c r="A38" s="92" t="s">
        <v>198</v>
      </c>
      <c r="B38" s="93" t="s">
        <v>199</v>
      </c>
      <c r="C38" s="171">
        <v>1680.9</v>
      </c>
      <c r="D38" s="140">
        <v>3000</v>
      </c>
      <c r="E38" s="140">
        <f t="shared" si="27"/>
        <v>-500</v>
      </c>
      <c r="F38" s="140">
        <v>2500</v>
      </c>
      <c r="G38" s="139"/>
      <c r="H38" s="140">
        <v>2500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W38" s="154"/>
    </row>
    <row r="39" spans="1:23" ht="30" customHeight="1" x14ac:dyDescent="0.25">
      <c r="A39" s="94" t="s">
        <v>200</v>
      </c>
      <c r="B39" s="91" t="s">
        <v>201</v>
      </c>
      <c r="C39" s="167">
        <f>SUM(C40:C48)</f>
        <v>468232.95</v>
      </c>
      <c r="D39" s="167">
        <f t="shared" ref="D39:R39" si="29">SUM(D40:D48)</f>
        <v>482175.4</v>
      </c>
      <c r="E39" s="167">
        <f t="shared" si="29"/>
        <v>80839.600000000006</v>
      </c>
      <c r="F39" s="167">
        <f t="shared" si="29"/>
        <v>563015</v>
      </c>
      <c r="G39" s="167">
        <f t="shared" si="29"/>
        <v>0</v>
      </c>
      <c r="H39" s="167">
        <f t="shared" si="29"/>
        <v>0</v>
      </c>
      <c r="I39" s="167">
        <f t="shared" si="29"/>
        <v>66361</v>
      </c>
      <c r="J39" s="167">
        <f t="shared" si="29"/>
        <v>0</v>
      </c>
      <c r="K39" s="167">
        <f t="shared" si="29"/>
        <v>496546</v>
      </c>
      <c r="L39" s="167">
        <f t="shared" si="29"/>
        <v>0</v>
      </c>
      <c r="M39" s="167"/>
      <c r="N39" s="167">
        <f t="shared" si="29"/>
        <v>108</v>
      </c>
      <c r="O39" s="167">
        <f t="shared" si="29"/>
        <v>0</v>
      </c>
      <c r="P39" s="167">
        <f t="shared" si="29"/>
        <v>0</v>
      </c>
      <c r="Q39" s="167">
        <f t="shared" si="29"/>
        <v>0</v>
      </c>
      <c r="R39" s="167">
        <f t="shared" si="29"/>
        <v>0</v>
      </c>
    </row>
    <row r="40" spans="1:23" ht="27.75" customHeight="1" x14ac:dyDescent="0.25">
      <c r="A40" s="92" t="s">
        <v>202</v>
      </c>
      <c r="B40" s="98" t="s">
        <v>203</v>
      </c>
      <c r="C40" s="171">
        <v>11828.72</v>
      </c>
      <c r="D40" s="140">
        <v>14570</v>
      </c>
      <c r="E40" s="140">
        <f>SUM(F40-D40)</f>
        <v>0</v>
      </c>
      <c r="F40" s="140">
        <v>14570</v>
      </c>
      <c r="G40" s="140"/>
      <c r="H40" s="140"/>
      <c r="I40" s="140"/>
      <c r="J40" s="140"/>
      <c r="K40" s="140">
        <v>14570</v>
      </c>
      <c r="L40" s="140"/>
      <c r="M40" s="140"/>
      <c r="N40" s="140"/>
      <c r="O40" s="140"/>
      <c r="P40" s="140"/>
      <c r="Q40" s="140"/>
      <c r="R40" s="140"/>
      <c r="T40" s="154"/>
    </row>
    <row r="41" spans="1:23" ht="31.5" customHeight="1" x14ac:dyDescent="0.25">
      <c r="A41" s="92" t="s">
        <v>204</v>
      </c>
      <c r="B41" s="98" t="s">
        <v>205</v>
      </c>
      <c r="C41" s="171">
        <v>111009.54</v>
      </c>
      <c r="D41" s="140">
        <v>102196.4</v>
      </c>
      <c r="E41" s="140">
        <f t="shared" ref="E41:E48" si="30">SUM(F41-D41)</f>
        <v>17803.600000000006</v>
      </c>
      <c r="F41" s="140">
        <v>120000</v>
      </c>
      <c r="G41" s="140"/>
      <c r="H41" s="140"/>
      <c r="I41" s="385">
        <v>66361</v>
      </c>
      <c r="J41" s="140"/>
      <c r="K41" s="140">
        <v>53639</v>
      </c>
      <c r="L41" s="140"/>
      <c r="M41" s="140"/>
      <c r="N41" s="140"/>
      <c r="O41" s="140"/>
      <c r="P41" s="140"/>
      <c r="Q41" s="140"/>
      <c r="R41" s="140"/>
      <c r="T41" s="154"/>
    </row>
    <row r="42" spans="1:23" ht="37.5" customHeight="1" x14ac:dyDescent="0.25">
      <c r="A42" s="92" t="s">
        <v>206</v>
      </c>
      <c r="B42" s="93" t="s">
        <v>207</v>
      </c>
      <c r="C42" s="171">
        <v>7523.46</v>
      </c>
      <c r="D42" s="140">
        <v>6800</v>
      </c>
      <c r="E42" s="140">
        <f t="shared" si="30"/>
        <v>2228</v>
      </c>
      <c r="F42" s="140">
        <v>9028</v>
      </c>
      <c r="G42" s="140"/>
      <c r="H42" s="140"/>
      <c r="I42" s="140"/>
      <c r="J42" s="140"/>
      <c r="K42" s="140">
        <v>9028</v>
      </c>
      <c r="L42" s="140"/>
      <c r="M42" s="140"/>
      <c r="N42" s="140"/>
      <c r="O42" s="140"/>
      <c r="P42" s="140"/>
      <c r="Q42" s="140"/>
      <c r="R42" s="140"/>
      <c r="T42" s="154"/>
    </row>
    <row r="43" spans="1:23" ht="31.5" customHeight="1" x14ac:dyDescent="0.25">
      <c r="A43" s="92" t="s">
        <v>208</v>
      </c>
      <c r="B43" s="93" t="s">
        <v>209</v>
      </c>
      <c r="C43" s="171">
        <v>95930.62</v>
      </c>
      <c r="D43" s="140">
        <v>98000</v>
      </c>
      <c r="E43" s="140">
        <f t="shared" si="30"/>
        <v>17241</v>
      </c>
      <c r="F43" s="140">
        <v>115241</v>
      </c>
      <c r="G43" s="140"/>
      <c r="H43" s="140"/>
      <c r="I43" s="140"/>
      <c r="J43" s="140"/>
      <c r="K43" s="140">
        <v>115241</v>
      </c>
      <c r="L43" s="140"/>
      <c r="M43" s="140"/>
      <c r="N43" s="140"/>
      <c r="O43" s="140"/>
      <c r="P43" s="140"/>
      <c r="Q43" s="140"/>
      <c r="R43" s="140"/>
    </row>
    <row r="44" spans="1:23" ht="27.75" customHeight="1" x14ac:dyDescent="0.25">
      <c r="A44" s="92" t="s">
        <v>210</v>
      </c>
      <c r="B44" s="93" t="s">
        <v>211</v>
      </c>
      <c r="C44" s="171">
        <v>5844.99</v>
      </c>
      <c r="D44" s="140">
        <v>7433</v>
      </c>
      <c r="E44" s="140">
        <f t="shared" si="30"/>
        <v>0</v>
      </c>
      <c r="F44" s="140">
        <v>7433</v>
      </c>
      <c r="G44" s="140"/>
      <c r="H44" s="140"/>
      <c r="I44" s="140"/>
      <c r="J44" s="140"/>
      <c r="K44" s="140">
        <v>7433</v>
      </c>
      <c r="L44" s="140"/>
      <c r="M44" s="140"/>
      <c r="N44" s="140"/>
      <c r="O44" s="140"/>
      <c r="P44" s="140"/>
      <c r="Q44" s="140"/>
      <c r="R44" s="140"/>
    </row>
    <row r="45" spans="1:23" ht="33" customHeight="1" x14ac:dyDescent="0.25">
      <c r="A45" s="92" t="s">
        <v>212</v>
      </c>
      <c r="B45" s="98" t="s">
        <v>213</v>
      </c>
      <c r="C45" s="171">
        <v>20042.57</v>
      </c>
      <c r="D45" s="140">
        <v>14000</v>
      </c>
      <c r="E45" s="140">
        <f t="shared" si="30"/>
        <v>10051</v>
      </c>
      <c r="F45" s="140">
        <v>24051</v>
      </c>
      <c r="G45" s="140"/>
      <c r="H45" s="140"/>
      <c r="I45" s="140"/>
      <c r="J45" s="140"/>
      <c r="K45" s="140">
        <v>24051</v>
      </c>
      <c r="L45" s="140"/>
      <c r="M45" s="140"/>
      <c r="N45" s="140"/>
      <c r="O45" s="140"/>
      <c r="P45" s="140"/>
      <c r="Q45" s="140"/>
      <c r="R45" s="140"/>
      <c r="T45" s="154"/>
    </row>
    <row r="46" spans="1:23" ht="29.25" customHeight="1" x14ac:dyDescent="0.25">
      <c r="A46" s="92" t="s">
        <v>214</v>
      </c>
      <c r="B46" s="93" t="s">
        <v>215</v>
      </c>
      <c r="C46" s="171">
        <v>98385.05</v>
      </c>
      <c r="D46" s="140">
        <v>60000</v>
      </c>
      <c r="E46" s="140">
        <f t="shared" si="30"/>
        <v>56490</v>
      </c>
      <c r="F46" s="140">
        <v>116490</v>
      </c>
      <c r="G46" s="140"/>
      <c r="H46" s="140"/>
      <c r="I46" s="140"/>
      <c r="J46" s="140"/>
      <c r="K46" s="140">
        <v>116490</v>
      </c>
      <c r="L46" s="140"/>
      <c r="M46" s="140"/>
      <c r="N46" s="140"/>
      <c r="O46" s="140"/>
      <c r="P46" s="140"/>
      <c r="Q46" s="140"/>
      <c r="R46" s="140"/>
      <c r="T46" s="154"/>
    </row>
    <row r="47" spans="1:23" ht="30" customHeight="1" x14ac:dyDescent="0.25">
      <c r="A47" s="92" t="s">
        <v>216</v>
      </c>
      <c r="B47" s="93" t="s">
        <v>217</v>
      </c>
      <c r="C47" s="171">
        <v>21683.89</v>
      </c>
      <c r="D47" s="140">
        <v>65034</v>
      </c>
      <c r="E47" s="140">
        <f t="shared" si="30"/>
        <v>-23082</v>
      </c>
      <c r="F47" s="140">
        <v>41952</v>
      </c>
      <c r="G47" s="140"/>
      <c r="H47" s="140"/>
      <c r="I47" s="140"/>
      <c r="J47" s="140"/>
      <c r="K47" s="140">
        <v>41952</v>
      </c>
      <c r="L47" s="140"/>
      <c r="M47" s="140"/>
      <c r="N47" s="140"/>
      <c r="O47" s="140"/>
      <c r="P47" s="140"/>
      <c r="Q47" s="140"/>
      <c r="R47" s="140"/>
      <c r="S47" s="154"/>
    </row>
    <row r="48" spans="1:23" ht="37.5" customHeight="1" x14ac:dyDescent="0.25">
      <c r="A48" s="92" t="s">
        <v>218</v>
      </c>
      <c r="B48" s="93" t="s">
        <v>219</v>
      </c>
      <c r="C48" s="171">
        <v>95984.11</v>
      </c>
      <c r="D48" s="140">
        <v>114142</v>
      </c>
      <c r="E48" s="140">
        <f t="shared" si="30"/>
        <v>108</v>
      </c>
      <c r="F48" s="140">
        <v>114250</v>
      </c>
      <c r="G48" s="140"/>
      <c r="H48" s="140"/>
      <c r="I48" s="140"/>
      <c r="J48" s="140"/>
      <c r="K48" s="140">
        <v>114142</v>
      </c>
      <c r="L48" s="140"/>
      <c r="M48" s="140"/>
      <c r="N48" s="140">
        <v>108</v>
      </c>
      <c r="O48" s="140"/>
      <c r="P48" s="156"/>
      <c r="Q48" s="140"/>
      <c r="R48" s="140"/>
    </row>
    <row r="49" spans="1:20" ht="33.75" customHeight="1" x14ac:dyDescent="0.25">
      <c r="A49" s="94" t="s">
        <v>220</v>
      </c>
      <c r="B49" s="91" t="s">
        <v>221</v>
      </c>
      <c r="C49" s="172">
        <f>SUM(C50)</f>
        <v>794.36</v>
      </c>
      <c r="D49" s="172">
        <f t="shared" ref="D49:R49" si="31">SUM(D50)</f>
        <v>0</v>
      </c>
      <c r="E49" s="172">
        <f t="shared" si="31"/>
        <v>795</v>
      </c>
      <c r="F49" s="172">
        <f t="shared" si="31"/>
        <v>795</v>
      </c>
      <c r="G49" s="172">
        <f t="shared" si="31"/>
        <v>0</v>
      </c>
      <c r="H49" s="172">
        <f t="shared" si="31"/>
        <v>0</v>
      </c>
      <c r="I49" s="172">
        <f t="shared" si="31"/>
        <v>0</v>
      </c>
      <c r="J49" s="172">
        <f t="shared" si="31"/>
        <v>0</v>
      </c>
      <c r="K49" s="172">
        <f t="shared" si="31"/>
        <v>795</v>
      </c>
      <c r="L49" s="172">
        <f t="shared" si="31"/>
        <v>0</v>
      </c>
      <c r="M49" s="172"/>
      <c r="N49" s="172">
        <f t="shared" si="31"/>
        <v>0</v>
      </c>
      <c r="O49" s="172">
        <f t="shared" si="31"/>
        <v>0</v>
      </c>
      <c r="P49" s="172">
        <f t="shared" si="31"/>
        <v>0</v>
      </c>
      <c r="Q49" s="172">
        <f t="shared" si="31"/>
        <v>0</v>
      </c>
      <c r="R49" s="172">
        <f t="shared" si="31"/>
        <v>0</v>
      </c>
    </row>
    <row r="50" spans="1:20" ht="29.25" customHeight="1" x14ac:dyDescent="0.25">
      <c r="A50" s="92" t="s">
        <v>222</v>
      </c>
      <c r="B50" s="93" t="s">
        <v>223</v>
      </c>
      <c r="C50" s="166">
        <v>794.36</v>
      </c>
      <c r="D50" s="277">
        <v>0</v>
      </c>
      <c r="E50" s="277">
        <f>SUM(F50-D50)</f>
        <v>795</v>
      </c>
      <c r="F50" s="277">
        <v>795</v>
      </c>
      <c r="G50" s="139"/>
      <c r="H50" s="139"/>
      <c r="I50" s="139"/>
      <c r="J50" s="139"/>
      <c r="K50" s="277">
        <v>795</v>
      </c>
      <c r="L50" s="139"/>
      <c r="M50" s="139"/>
      <c r="N50" s="139"/>
      <c r="O50" s="139"/>
      <c r="P50" s="139"/>
      <c r="Q50" s="139"/>
      <c r="R50" s="139"/>
    </row>
    <row r="51" spans="1:20" ht="36.75" customHeight="1" x14ac:dyDescent="0.25">
      <c r="A51" s="94" t="s">
        <v>224</v>
      </c>
      <c r="B51" s="91" t="s">
        <v>225</v>
      </c>
      <c r="C51" s="167">
        <f>SUM(C52:C58)</f>
        <v>87904.09</v>
      </c>
      <c r="D51" s="167">
        <f>SUM(D52:D58)</f>
        <v>94582</v>
      </c>
      <c r="E51" s="167">
        <f t="shared" ref="E51:R51" si="32">SUM(E52:E58)</f>
        <v>11437</v>
      </c>
      <c r="F51" s="167">
        <f>SUM(F52:F58)</f>
        <v>106019</v>
      </c>
      <c r="G51" s="167">
        <f t="shared" si="32"/>
        <v>0</v>
      </c>
      <c r="H51" s="167">
        <f t="shared" si="32"/>
        <v>0</v>
      </c>
      <c r="I51" s="167">
        <f t="shared" si="32"/>
        <v>0</v>
      </c>
      <c r="J51" s="167">
        <f t="shared" si="32"/>
        <v>0</v>
      </c>
      <c r="K51" s="167">
        <f t="shared" si="32"/>
        <v>106019</v>
      </c>
      <c r="L51" s="167">
        <f t="shared" si="32"/>
        <v>0</v>
      </c>
      <c r="M51" s="167"/>
      <c r="N51" s="167">
        <f t="shared" si="32"/>
        <v>0</v>
      </c>
      <c r="O51" s="167">
        <f t="shared" si="32"/>
        <v>0</v>
      </c>
      <c r="P51" s="167">
        <f t="shared" si="32"/>
        <v>0</v>
      </c>
      <c r="Q51" s="167">
        <f t="shared" si="32"/>
        <v>0</v>
      </c>
      <c r="R51" s="167">
        <f t="shared" si="32"/>
        <v>0</v>
      </c>
    </row>
    <row r="52" spans="1:20" ht="30" customHeight="1" x14ac:dyDescent="0.25">
      <c r="A52" s="92" t="s">
        <v>226</v>
      </c>
      <c r="B52" s="93" t="s">
        <v>227</v>
      </c>
      <c r="C52" s="171">
        <v>6796.12</v>
      </c>
      <c r="D52" s="166">
        <v>8213</v>
      </c>
      <c r="E52" s="166">
        <f>SUM(F52-D52)</f>
        <v>0</v>
      </c>
      <c r="F52" s="171">
        <v>8213</v>
      </c>
      <c r="G52" s="166"/>
      <c r="H52" s="174"/>
      <c r="I52" s="171"/>
      <c r="J52" s="174"/>
      <c r="K52" s="171">
        <v>8213</v>
      </c>
      <c r="L52" s="139"/>
      <c r="M52" s="139"/>
      <c r="N52" s="139"/>
      <c r="O52" s="139"/>
      <c r="P52" s="139"/>
      <c r="Q52" s="139"/>
      <c r="R52" s="139"/>
    </row>
    <row r="53" spans="1:20" ht="24" customHeight="1" x14ac:dyDescent="0.25">
      <c r="A53" s="92" t="s">
        <v>228</v>
      </c>
      <c r="B53" s="93" t="s">
        <v>229</v>
      </c>
      <c r="C53" s="171">
        <v>8919.69</v>
      </c>
      <c r="D53" s="166">
        <v>14900</v>
      </c>
      <c r="E53" s="166">
        <f t="shared" ref="E53:E58" si="33">SUM(F53-D53)</f>
        <v>-4800</v>
      </c>
      <c r="F53" s="166">
        <v>10100</v>
      </c>
      <c r="G53" s="166"/>
      <c r="H53" s="174"/>
      <c r="I53" s="174"/>
      <c r="J53" s="174"/>
      <c r="K53" s="171">
        <v>10100</v>
      </c>
      <c r="L53" s="139"/>
      <c r="M53" s="139"/>
      <c r="N53" s="139"/>
      <c r="O53" s="139"/>
      <c r="P53" s="139"/>
      <c r="Q53" s="139"/>
      <c r="R53" s="139"/>
    </row>
    <row r="54" spans="1:20" ht="24" customHeight="1" x14ac:dyDescent="0.25">
      <c r="A54" s="92" t="s">
        <v>230</v>
      </c>
      <c r="B54" s="93" t="s">
        <v>231</v>
      </c>
      <c r="C54" s="171">
        <v>163.1</v>
      </c>
      <c r="D54" s="166">
        <v>1300</v>
      </c>
      <c r="E54" s="166">
        <f t="shared" si="33"/>
        <v>0</v>
      </c>
      <c r="F54" s="166">
        <v>1300</v>
      </c>
      <c r="G54" s="166"/>
      <c r="H54" s="174"/>
      <c r="I54" s="174"/>
      <c r="J54" s="174"/>
      <c r="K54" s="171">
        <v>1300</v>
      </c>
      <c r="L54" s="139"/>
      <c r="M54" s="139"/>
      <c r="N54" s="139"/>
      <c r="O54" s="139"/>
      <c r="P54" s="139"/>
      <c r="Q54" s="139"/>
      <c r="R54" s="139"/>
    </row>
    <row r="55" spans="1:20" ht="22.5" customHeight="1" x14ac:dyDescent="0.25">
      <c r="A55" s="92" t="s">
        <v>232</v>
      </c>
      <c r="B55" s="93" t="s">
        <v>233</v>
      </c>
      <c r="C55" s="171">
        <v>1849</v>
      </c>
      <c r="D55" s="166">
        <v>2219</v>
      </c>
      <c r="E55" s="166">
        <f t="shared" si="33"/>
        <v>0</v>
      </c>
      <c r="F55" s="166">
        <v>2219</v>
      </c>
      <c r="G55" s="166"/>
      <c r="H55" s="174"/>
      <c r="I55" s="174"/>
      <c r="J55" s="174"/>
      <c r="K55" s="171">
        <v>2219</v>
      </c>
      <c r="L55" s="139"/>
      <c r="M55" s="139"/>
      <c r="N55" s="139"/>
      <c r="O55" s="139"/>
      <c r="P55" s="139"/>
      <c r="Q55" s="139"/>
      <c r="R55" s="139"/>
    </row>
    <row r="56" spans="1:20" ht="26.25" customHeight="1" x14ac:dyDescent="0.25">
      <c r="A56" s="92" t="s">
        <v>234</v>
      </c>
      <c r="B56" s="93" t="s">
        <v>235</v>
      </c>
      <c r="C56" s="171">
        <v>11645.19</v>
      </c>
      <c r="D56" s="166">
        <v>6700</v>
      </c>
      <c r="E56" s="166">
        <f t="shared" si="33"/>
        <v>7165</v>
      </c>
      <c r="F56" s="166">
        <v>13865</v>
      </c>
      <c r="G56" s="166"/>
      <c r="H56" s="174"/>
      <c r="I56" s="174"/>
      <c r="J56" s="174"/>
      <c r="K56" s="171">
        <v>13865</v>
      </c>
      <c r="L56" s="139"/>
      <c r="M56" s="139"/>
      <c r="N56" s="139"/>
      <c r="O56" s="139"/>
      <c r="P56" s="139"/>
      <c r="Q56" s="139"/>
      <c r="R56" s="139"/>
    </row>
    <row r="57" spans="1:20" ht="26.25" customHeight="1" x14ac:dyDescent="0.25">
      <c r="A57" s="92" t="s">
        <v>236</v>
      </c>
      <c r="B57" s="93" t="s">
        <v>237</v>
      </c>
      <c r="C57" s="171">
        <v>21157.73</v>
      </c>
      <c r="D57" s="166">
        <v>15928</v>
      </c>
      <c r="E57" s="166">
        <f t="shared" si="33"/>
        <v>9072</v>
      </c>
      <c r="F57" s="166">
        <v>25000</v>
      </c>
      <c r="G57" s="166"/>
      <c r="H57" s="174"/>
      <c r="I57" s="174"/>
      <c r="J57" s="174"/>
      <c r="K57" s="171">
        <v>25000</v>
      </c>
      <c r="L57" s="139"/>
      <c r="M57" s="139"/>
      <c r="N57" s="139"/>
      <c r="O57" s="139"/>
      <c r="P57" s="139"/>
      <c r="Q57" s="139"/>
      <c r="R57" s="139"/>
    </row>
    <row r="58" spans="1:20" ht="29.25" customHeight="1" x14ac:dyDescent="0.25">
      <c r="A58" s="92" t="s">
        <v>238</v>
      </c>
      <c r="B58" s="93" t="s">
        <v>239</v>
      </c>
      <c r="C58" s="171">
        <v>37373.26</v>
      </c>
      <c r="D58" s="166">
        <v>45322</v>
      </c>
      <c r="E58" s="166">
        <f t="shared" si="33"/>
        <v>0</v>
      </c>
      <c r="F58" s="166">
        <v>45322</v>
      </c>
      <c r="G58" s="166"/>
      <c r="H58" s="174"/>
      <c r="I58" s="174"/>
      <c r="J58" s="174"/>
      <c r="K58" s="171">
        <v>45322</v>
      </c>
      <c r="L58" s="139"/>
      <c r="M58" s="139"/>
      <c r="N58" s="139"/>
      <c r="O58" s="139"/>
      <c r="P58" s="139"/>
      <c r="Q58" s="139"/>
      <c r="R58" s="139"/>
    </row>
    <row r="59" spans="1:20" ht="27.75" customHeight="1" x14ac:dyDescent="0.25">
      <c r="A59" s="99" t="s">
        <v>240</v>
      </c>
      <c r="B59" s="100" t="s">
        <v>241</v>
      </c>
      <c r="C59" s="170">
        <f>SUM(C60+C62)</f>
        <v>57403.57</v>
      </c>
      <c r="D59" s="170">
        <f t="shared" ref="D59:R59" si="34">SUM(D60+D62)</f>
        <v>83890</v>
      </c>
      <c r="E59" s="170">
        <f t="shared" si="34"/>
        <v>0</v>
      </c>
      <c r="F59" s="170">
        <f t="shared" si="34"/>
        <v>83890</v>
      </c>
      <c r="G59" s="170">
        <f t="shared" si="34"/>
        <v>0</v>
      </c>
      <c r="H59" s="170">
        <f t="shared" si="34"/>
        <v>0</v>
      </c>
      <c r="I59" s="170">
        <f t="shared" si="34"/>
        <v>0</v>
      </c>
      <c r="J59" s="170">
        <f t="shared" si="34"/>
        <v>0</v>
      </c>
      <c r="K59" s="170">
        <f t="shared" si="34"/>
        <v>83890</v>
      </c>
      <c r="L59" s="170">
        <f t="shared" si="34"/>
        <v>0</v>
      </c>
      <c r="M59" s="170"/>
      <c r="N59" s="170">
        <f t="shared" si="34"/>
        <v>0</v>
      </c>
      <c r="O59" s="170">
        <f t="shared" si="34"/>
        <v>0</v>
      </c>
      <c r="P59" s="170">
        <f t="shared" si="34"/>
        <v>0</v>
      </c>
      <c r="Q59" s="170">
        <f t="shared" si="34"/>
        <v>0</v>
      </c>
      <c r="R59" s="170">
        <f t="shared" si="34"/>
        <v>0</v>
      </c>
      <c r="T59" s="154"/>
    </row>
    <row r="60" spans="1:20" ht="29.25" customHeight="1" x14ac:dyDescent="0.25">
      <c r="A60" s="94" t="s">
        <v>242</v>
      </c>
      <c r="B60" s="91" t="s">
        <v>243</v>
      </c>
      <c r="C60" s="172">
        <f>SUM(C61)</f>
        <v>0</v>
      </c>
      <c r="D60" s="172">
        <f t="shared" ref="D60:R60" si="35">SUM(D61)</f>
        <v>0</v>
      </c>
      <c r="E60" s="172">
        <f t="shared" si="35"/>
        <v>0</v>
      </c>
      <c r="F60" s="172">
        <f t="shared" si="35"/>
        <v>0</v>
      </c>
      <c r="G60" s="172">
        <f t="shared" si="35"/>
        <v>0</v>
      </c>
      <c r="H60" s="172">
        <f t="shared" si="35"/>
        <v>0</v>
      </c>
      <c r="I60" s="172">
        <f t="shared" si="35"/>
        <v>0</v>
      </c>
      <c r="J60" s="172">
        <f t="shared" si="35"/>
        <v>0</v>
      </c>
      <c r="K60" s="172">
        <f t="shared" si="35"/>
        <v>0</v>
      </c>
      <c r="L60" s="172">
        <f t="shared" si="35"/>
        <v>0</v>
      </c>
      <c r="M60" s="172"/>
      <c r="N60" s="172">
        <f t="shared" si="35"/>
        <v>0</v>
      </c>
      <c r="O60" s="172">
        <f t="shared" si="35"/>
        <v>0</v>
      </c>
      <c r="P60" s="172">
        <f t="shared" si="35"/>
        <v>0</v>
      </c>
      <c r="Q60" s="172">
        <f t="shared" si="35"/>
        <v>0</v>
      </c>
      <c r="R60" s="172">
        <f t="shared" si="35"/>
        <v>0</v>
      </c>
    </row>
    <row r="61" spans="1:20" ht="31.5" customHeight="1" x14ac:dyDescent="0.25">
      <c r="A61" s="92" t="s">
        <v>244</v>
      </c>
      <c r="B61" s="93" t="s">
        <v>245</v>
      </c>
      <c r="C61" s="166">
        <v>0</v>
      </c>
      <c r="D61" s="153">
        <v>0</v>
      </c>
      <c r="E61" s="153">
        <f>SUM(F61-D61)</f>
        <v>0</v>
      </c>
      <c r="F61" s="153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20" ht="26.25" customHeight="1" x14ac:dyDescent="0.25">
      <c r="A62" s="94" t="s">
        <v>246</v>
      </c>
      <c r="B62" s="91" t="s">
        <v>247</v>
      </c>
      <c r="C62" s="167">
        <f>SUM(C63:C64)</f>
        <v>57403.57</v>
      </c>
      <c r="D62" s="167">
        <f t="shared" ref="D62:G62" si="36">SUM(D63:D64)</f>
        <v>83890</v>
      </c>
      <c r="E62" s="167">
        <f t="shared" si="36"/>
        <v>0</v>
      </c>
      <c r="F62" s="167">
        <f t="shared" si="36"/>
        <v>83890</v>
      </c>
      <c r="G62" s="167">
        <f t="shared" si="36"/>
        <v>0</v>
      </c>
      <c r="H62" s="167">
        <f t="shared" ref="H62" si="37">SUM(H63:H64)</f>
        <v>0</v>
      </c>
      <c r="I62" s="167">
        <f t="shared" ref="I62:J62" si="38">SUM(I63:I64)</f>
        <v>0</v>
      </c>
      <c r="J62" s="167">
        <f t="shared" si="38"/>
        <v>0</v>
      </c>
      <c r="K62" s="167">
        <f t="shared" ref="K62" si="39">SUM(K63:K64)</f>
        <v>83890</v>
      </c>
      <c r="L62" s="167">
        <f t="shared" ref="L62:N62" si="40">SUM(L63:L64)</f>
        <v>0</v>
      </c>
      <c r="M62" s="167"/>
      <c r="N62" s="167">
        <f t="shared" si="40"/>
        <v>0</v>
      </c>
      <c r="O62" s="167">
        <f t="shared" ref="O62" si="41">SUM(O63:O64)</f>
        <v>0</v>
      </c>
      <c r="P62" s="167">
        <f t="shared" ref="P62:Q62" si="42">SUM(P63:P64)</f>
        <v>0</v>
      </c>
      <c r="Q62" s="167">
        <f t="shared" si="42"/>
        <v>0</v>
      </c>
      <c r="R62" s="167">
        <f t="shared" ref="R62" si="43">SUM(R63:R64)</f>
        <v>0</v>
      </c>
    </row>
    <row r="63" spans="1:20" ht="42" customHeight="1" x14ac:dyDescent="0.25">
      <c r="A63" s="92" t="s">
        <v>248</v>
      </c>
      <c r="B63" s="93" t="s">
        <v>249</v>
      </c>
      <c r="C63" s="171">
        <v>2225.63</v>
      </c>
      <c r="D63" s="140">
        <v>3982</v>
      </c>
      <c r="E63" s="140">
        <f>SUM(F63-D63)</f>
        <v>0</v>
      </c>
      <c r="F63" s="140">
        <v>3982</v>
      </c>
      <c r="G63" s="139"/>
      <c r="H63" s="139"/>
      <c r="I63" s="139"/>
      <c r="J63" s="139"/>
      <c r="K63" s="140">
        <v>3982</v>
      </c>
      <c r="L63" s="139"/>
      <c r="M63" s="139"/>
      <c r="N63" s="139"/>
      <c r="O63" s="139"/>
      <c r="P63" s="139"/>
      <c r="Q63" s="139"/>
      <c r="R63" s="139"/>
    </row>
    <row r="64" spans="1:20" ht="35.25" customHeight="1" x14ac:dyDescent="0.25">
      <c r="A64" s="92" t="s">
        <v>250</v>
      </c>
      <c r="B64" s="93" t="s">
        <v>251</v>
      </c>
      <c r="C64" s="171">
        <v>55177.94</v>
      </c>
      <c r="D64" s="171">
        <v>79908</v>
      </c>
      <c r="E64" s="140">
        <f>SUM(F64-D64)</f>
        <v>0</v>
      </c>
      <c r="F64" s="171">
        <v>79908</v>
      </c>
      <c r="G64" s="139"/>
      <c r="H64" s="140"/>
      <c r="I64" s="139"/>
      <c r="J64" s="139"/>
      <c r="K64" s="140">
        <v>79908</v>
      </c>
      <c r="L64" s="139"/>
      <c r="M64" s="139"/>
      <c r="N64" s="139"/>
      <c r="O64" s="139"/>
      <c r="P64" s="139"/>
      <c r="Q64" s="139"/>
      <c r="R64" s="139"/>
    </row>
    <row r="65" spans="1:20" ht="27.75" customHeight="1" x14ac:dyDescent="0.25">
      <c r="A65" s="99" t="s">
        <v>252</v>
      </c>
      <c r="B65" s="100" t="s">
        <v>253</v>
      </c>
      <c r="C65" s="170">
        <f>SUM(C66+C68)</f>
        <v>1592.67</v>
      </c>
      <c r="D65" s="170">
        <f t="shared" ref="D65:F65" si="44">SUM(D66+D68)</f>
        <v>3800</v>
      </c>
      <c r="E65" s="170">
        <f t="shared" si="44"/>
        <v>0</v>
      </c>
      <c r="F65" s="170">
        <f t="shared" si="44"/>
        <v>3800</v>
      </c>
      <c r="G65" s="170">
        <f t="shared" ref="G65" si="45">SUM(G66+G68)</f>
        <v>0</v>
      </c>
      <c r="H65" s="170">
        <f t="shared" ref="H65" si="46">SUM(H66+H68)</f>
        <v>0</v>
      </c>
      <c r="I65" s="170">
        <f t="shared" ref="I65" si="47">SUM(I66+I68)</f>
        <v>0</v>
      </c>
      <c r="J65" s="170">
        <f t="shared" ref="J65" si="48">SUM(J66+J68)</f>
        <v>0</v>
      </c>
      <c r="K65" s="170">
        <f t="shared" ref="K65" si="49">SUM(K66+K68)</f>
        <v>3800</v>
      </c>
      <c r="L65" s="170">
        <f t="shared" ref="L65" si="50">SUM(L66+L68)</f>
        <v>0</v>
      </c>
      <c r="M65" s="170"/>
      <c r="N65" s="170">
        <f t="shared" ref="N65" si="51">SUM(N66+N68)</f>
        <v>0</v>
      </c>
      <c r="O65" s="170">
        <f t="shared" ref="O65" si="52">SUM(O66+O68)</f>
        <v>0</v>
      </c>
      <c r="P65" s="170">
        <f t="shared" ref="P65" si="53">SUM(P66+P68)</f>
        <v>0</v>
      </c>
      <c r="Q65" s="170">
        <f t="shared" ref="Q65" si="54">SUM(Q66+Q68)</f>
        <v>0</v>
      </c>
      <c r="R65" s="170">
        <f t="shared" ref="R65" si="55">SUM(R66+R68)</f>
        <v>0</v>
      </c>
      <c r="T65" s="154"/>
    </row>
    <row r="66" spans="1:20" ht="25.5" customHeight="1" x14ac:dyDescent="0.25">
      <c r="A66" s="94" t="s">
        <v>254</v>
      </c>
      <c r="B66" s="91" t="s">
        <v>255</v>
      </c>
      <c r="C66" s="168">
        <v>0</v>
      </c>
      <c r="D66" s="141">
        <v>0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1:20" ht="27.75" customHeight="1" x14ac:dyDescent="0.25">
      <c r="A67" s="101" t="s">
        <v>256</v>
      </c>
      <c r="B67" s="102" t="s">
        <v>257</v>
      </c>
      <c r="C67" s="166">
        <v>0</v>
      </c>
      <c r="D67" s="139">
        <v>0</v>
      </c>
      <c r="E67" s="139">
        <f>SUM(F67-D67)</f>
        <v>0</v>
      </c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</row>
    <row r="68" spans="1:20" ht="25.5" customHeight="1" x14ac:dyDescent="0.25">
      <c r="A68" s="94" t="s">
        <v>258</v>
      </c>
      <c r="B68" s="91" t="s">
        <v>259</v>
      </c>
      <c r="C68" s="167">
        <f>SUM(C69)</f>
        <v>1592.67</v>
      </c>
      <c r="D68" s="167">
        <f t="shared" ref="D68:R68" si="56">SUM(D69)</f>
        <v>3800</v>
      </c>
      <c r="E68" s="167">
        <f t="shared" si="56"/>
        <v>0</v>
      </c>
      <c r="F68" s="167">
        <f t="shared" si="56"/>
        <v>3800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3800</v>
      </c>
      <c r="L68" s="167">
        <f t="shared" si="56"/>
        <v>0</v>
      </c>
      <c r="M68" s="167"/>
      <c r="N68" s="167">
        <f t="shared" si="56"/>
        <v>0</v>
      </c>
      <c r="O68" s="167">
        <f t="shared" si="56"/>
        <v>0</v>
      </c>
      <c r="P68" s="167">
        <f t="shared" si="56"/>
        <v>0</v>
      </c>
      <c r="Q68" s="167">
        <f t="shared" si="56"/>
        <v>0</v>
      </c>
      <c r="R68" s="167">
        <f t="shared" si="56"/>
        <v>0</v>
      </c>
    </row>
    <row r="69" spans="1:20" ht="24.75" customHeight="1" x14ac:dyDescent="0.25">
      <c r="A69" s="129" t="s">
        <v>260</v>
      </c>
      <c r="B69" s="130" t="s">
        <v>261</v>
      </c>
      <c r="C69" s="163">
        <v>1592.67</v>
      </c>
      <c r="D69" s="164">
        <f>SUM(G69:R69)</f>
        <v>3800</v>
      </c>
      <c r="E69" s="164">
        <f>SUM(F69-D69)</f>
        <v>0</v>
      </c>
      <c r="F69" s="164">
        <v>3800</v>
      </c>
      <c r="G69" s="165"/>
      <c r="H69" s="165"/>
      <c r="I69" s="165"/>
      <c r="J69" s="165"/>
      <c r="K69" s="164">
        <v>3800</v>
      </c>
      <c r="L69" s="165"/>
      <c r="M69" s="165"/>
      <c r="N69" s="165"/>
      <c r="O69" s="165"/>
      <c r="P69" s="165"/>
      <c r="Q69" s="165"/>
      <c r="R69" s="165"/>
    </row>
    <row r="70" spans="1:20" s="131" customFormat="1" x14ac:dyDescent="0.2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1:20" ht="24.75" customHeight="1" x14ac:dyDescent="0.25">
      <c r="A71" s="160" t="s">
        <v>135</v>
      </c>
      <c r="B71" s="161" t="s">
        <v>262</v>
      </c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70"/>
    </row>
    <row r="72" spans="1:20" x14ac:dyDescent="0.25">
      <c r="A72" s="80"/>
      <c r="B72" s="158"/>
      <c r="C72" s="126"/>
    </row>
    <row r="73" spans="1:20" ht="43.5" customHeight="1" x14ac:dyDescent="0.25">
      <c r="A73" s="103">
        <v>4</v>
      </c>
      <c r="B73" s="104" t="s">
        <v>263</v>
      </c>
      <c r="C73" s="387">
        <f>SUM(C74+C94)</f>
        <v>402785.86000000004</v>
      </c>
      <c r="D73" s="389">
        <f t="shared" ref="D73:H73" si="57">SUM(D74+D94)</f>
        <v>401836.6</v>
      </c>
      <c r="E73" s="389">
        <f t="shared" si="57"/>
        <v>59084.39999999998</v>
      </c>
      <c r="F73" s="389">
        <f t="shared" si="57"/>
        <v>460921</v>
      </c>
      <c r="G73" s="159">
        <f t="shared" si="57"/>
        <v>0</v>
      </c>
      <c r="H73" s="159">
        <f t="shared" si="57"/>
        <v>0</v>
      </c>
      <c r="I73" s="388">
        <f>SUM(I74+I94)</f>
        <v>212356</v>
      </c>
      <c r="J73" s="159">
        <f>SUM(J74+J94)</f>
        <v>110500</v>
      </c>
      <c r="K73" s="159">
        <f t="shared" ref="K73:R73" si="58">SUM(K74+K94)</f>
        <v>0</v>
      </c>
      <c r="L73" s="159">
        <f t="shared" si="58"/>
        <v>21135</v>
      </c>
      <c r="M73" s="159"/>
      <c r="N73" s="388">
        <f t="shared" si="58"/>
        <v>27456</v>
      </c>
      <c r="O73" s="388">
        <f t="shared" si="58"/>
        <v>0</v>
      </c>
      <c r="P73" s="388">
        <f t="shared" si="58"/>
        <v>89474</v>
      </c>
      <c r="Q73" s="159">
        <f t="shared" si="58"/>
        <v>0</v>
      </c>
      <c r="R73" s="159">
        <f t="shared" si="58"/>
        <v>0</v>
      </c>
      <c r="T73" s="154"/>
    </row>
    <row r="74" spans="1:20" ht="39.75" customHeight="1" x14ac:dyDescent="0.25">
      <c r="A74" s="137">
        <v>42</v>
      </c>
      <c r="B74" s="106" t="s">
        <v>264</v>
      </c>
      <c r="C74" s="155">
        <f>SUM(C75+C77+C90+C92)</f>
        <v>294141.24000000005</v>
      </c>
      <c r="D74" s="155">
        <f t="shared" ref="D74:F74" si="59">SUM(D75+D77+D90+D92)</f>
        <v>259814.5</v>
      </c>
      <c r="E74" s="155">
        <f t="shared" si="59"/>
        <v>61860.359999999986</v>
      </c>
      <c r="F74" s="155">
        <f t="shared" si="59"/>
        <v>321674.86</v>
      </c>
      <c r="G74" s="155">
        <f t="shared" ref="G74" si="60">SUM(G75+G77+G90+G92)</f>
        <v>0</v>
      </c>
      <c r="H74" s="155">
        <f t="shared" ref="H74" si="61">SUM(H75+H77+H90+H92)</f>
        <v>0</v>
      </c>
      <c r="I74" s="155">
        <f t="shared" ref="I74" si="62">SUM(I75+I77+I90+I92)</f>
        <v>116609.86</v>
      </c>
      <c r="J74" s="155">
        <f t="shared" ref="J74" si="63">SUM(J75+J77+J90+J92)</f>
        <v>67000</v>
      </c>
      <c r="K74" s="155">
        <f t="shared" ref="K74" si="64">SUM(K75+K77+K90+K92)</f>
        <v>0</v>
      </c>
      <c r="L74" s="155">
        <f t="shared" ref="L74" si="65">SUM(L75+L77+L90+L92)</f>
        <v>21135</v>
      </c>
      <c r="M74" s="155"/>
      <c r="N74" s="155">
        <f t="shared" ref="N74" si="66">SUM(N75+N77+N90+N92)</f>
        <v>27456</v>
      </c>
      <c r="O74" s="155">
        <f t="shared" ref="O74" si="67">SUM(O75+O77+O90+O92)</f>
        <v>0</v>
      </c>
      <c r="P74" s="155">
        <f t="shared" ref="P74" si="68">SUM(P75+P77+P90+P92)</f>
        <v>89474</v>
      </c>
      <c r="Q74" s="155">
        <f t="shared" ref="Q74" si="69">SUM(Q75+Q77+Q90+Q92)</f>
        <v>0</v>
      </c>
      <c r="R74" s="155">
        <f t="shared" ref="R74" si="70">SUM(R75+R77+R90+R92)</f>
        <v>0</v>
      </c>
      <c r="S74" s="154"/>
      <c r="T74" s="154"/>
    </row>
    <row r="75" spans="1:20" ht="27" customHeight="1" x14ac:dyDescent="0.25">
      <c r="A75" s="120">
        <v>421</v>
      </c>
      <c r="B75" s="121" t="s">
        <v>265</v>
      </c>
      <c r="C75" s="142">
        <f>SUM(C76)</f>
        <v>0</v>
      </c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T75" s="154"/>
    </row>
    <row r="76" spans="1:20" ht="23.25" customHeight="1" x14ac:dyDescent="0.25">
      <c r="A76" s="144">
        <v>4214</v>
      </c>
      <c r="B76" s="110" t="s">
        <v>266</v>
      </c>
      <c r="C76" s="135">
        <v>0</v>
      </c>
      <c r="D76" s="391"/>
      <c r="E76" s="391">
        <f>SUM(F76-D76)</f>
        <v>0</v>
      </c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T76" s="154"/>
    </row>
    <row r="77" spans="1:20" ht="28.5" customHeight="1" x14ac:dyDescent="0.25">
      <c r="A77" s="120">
        <v>422</v>
      </c>
      <c r="B77" s="121" t="s">
        <v>267</v>
      </c>
      <c r="C77" s="143">
        <f>SUM(C78+C79+C83+C86+C88)</f>
        <v>263667.84000000003</v>
      </c>
      <c r="D77" s="143">
        <f t="shared" ref="D77:F77" si="71">SUM(D78+D79+D83+D86+D88)</f>
        <v>226814.5</v>
      </c>
      <c r="E77" s="143">
        <f t="shared" si="71"/>
        <v>64386.359999999986</v>
      </c>
      <c r="F77" s="143">
        <f t="shared" si="71"/>
        <v>291200.86</v>
      </c>
      <c r="G77" s="143">
        <f t="shared" ref="G77" si="72">SUM(G78+G79+G83+G86+G88)</f>
        <v>0</v>
      </c>
      <c r="H77" s="143">
        <f t="shared" ref="H77" si="73">SUM(H78+H79+H83+H86+H88)</f>
        <v>0</v>
      </c>
      <c r="I77" s="143">
        <f t="shared" ref="I77" si="74">SUM(I78+I79+I83+I86+I88)</f>
        <v>116609.86</v>
      </c>
      <c r="J77" s="143">
        <f t="shared" ref="J77" si="75">SUM(J78+J79+J83+J86+J88)</f>
        <v>67000</v>
      </c>
      <c r="K77" s="143">
        <f t="shared" ref="K77" si="76">SUM(K78+K79+K83+K86+K88)</f>
        <v>0</v>
      </c>
      <c r="L77" s="143">
        <f t="shared" ref="L77" si="77">SUM(L78+L79+L83+L86+L88)</f>
        <v>21135</v>
      </c>
      <c r="M77" s="143"/>
      <c r="N77" s="143">
        <f t="shared" ref="N77" si="78">SUM(N78+N79+N83+N86+N88)</f>
        <v>27456</v>
      </c>
      <c r="O77" s="143">
        <f t="shared" ref="O77" si="79">SUM(O78+O79+O83+O86+O88)</f>
        <v>0</v>
      </c>
      <c r="P77" s="143">
        <f t="shared" ref="P77" si="80">SUM(P78+P79+P83+P86+P88)</f>
        <v>59000</v>
      </c>
      <c r="Q77" s="143">
        <f t="shared" ref="Q77" si="81">SUM(Q78+Q79+Q83+Q86+Q88)</f>
        <v>0</v>
      </c>
      <c r="R77" s="148">
        <f t="shared" ref="R77" si="82">SUM(R78+R79+R83+R86+R88)</f>
        <v>0</v>
      </c>
      <c r="T77" s="154"/>
    </row>
    <row r="78" spans="1:20" ht="25.5" customHeight="1" x14ac:dyDescent="0.25">
      <c r="A78" s="144">
        <v>4221</v>
      </c>
      <c r="B78" s="110" t="s">
        <v>268</v>
      </c>
      <c r="C78" s="140">
        <v>12085.13</v>
      </c>
      <c r="D78" s="150">
        <v>6718.07</v>
      </c>
      <c r="E78" s="150">
        <f>SUM(F78-D78)</f>
        <v>8437.8100000000013</v>
      </c>
      <c r="F78" s="150">
        <f>SUM(G78:R78)</f>
        <v>15155.880000000001</v>
      </c>
      <c r="G78" s="149"/>
      <c r="H78" s="149"/>
      <c r="I78" s="152">
        <v>3015.88</v>
      </c>
      <c r="J78" s="152">
        <v>11000</v>
      </c>
      <c r="K78" s="392"/>
      <c r="L78" s="140"/>
      <c r="M78" s="140"/>
      <c r="N78" s="152">
        <v>1140</v>
      </c>
      <c r="O78" s="140"/>
      <c r="P78" s="140"/>
      <c r="Q78" s="140"/>
      <c r="R78" s="153"/>
      <c r="T78" s="154"/>
    </row>
    <row r="79" spans="1:20" ht="25.5" customHeight="1" x14ac:dyDescent="0.25">
      <c r="A79" s="145" t="s">
        <v>269</v>
      </c>
      <c r="B79" s="113" t="s">
        <v>270</v>
      </c>
      <c r="C79" s="149">
        <v>672.5</v>
      </c>
      <c r="D79" s="149">
        <v>0</v>
      </c>
      <c r="E79" s="150">
        <f t="shared" ref="E79:E85" si="83">SUM(F79-D79)</f>
        <v>1000</v>
      </c>
      <c r="F79" s="150">
        <f>SUM(G79:R79)</f>
        <v>1000</v>
      </c>
      <c r="G79" s="149"/>
      <c r="H79" s="149"/>
      <c r="I79" s="149"/>
      <c r="J79" s="149">
        <v>1000</v>
      </c>
      <c r="K79" s="149"/>
      <c r="L79" s="149"/>
      <c r="M79" s="149"/>
      <c r="N79" s="149"/>
      <c r="O79" s="149"/>
      <c r="P79" s="149"/>
      <c r="Q79" s="149"/>
      <c r="R79" s="277"/>
      <c r="T79" s="154"/>
    </row>
    <row r="80" spans="1:20" ht="25.5" hidden="1" customHeight="1" x14ac:dyDescent="0.25">
      <c r="A80" s="146" t="s">
        <v>271</v>
      </c>
      <c r="B80" s="112" t="s">
        <v>272</v>
      </c>
      <c r="C80" s="135"/>
      <c r="D80" s="134"/>
      <c r="E80" s="150">
        <f t="shared" si="83"/>
        <v>0</v>
      </c>
      <c r="F80" s="150">
        <f t="shared" ref="F80:F88" si="84">SUM(G80:R80)</f>
        <v>0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391"/>
      <c r="T80" s="154"/>
    </row>
    <row r="81" spans="1:20" ht="25.5" hidden="1" customHeight="1" x14ac:dyDescent="0.25">
      <c r="A81" s="146" t="s">
        <v>273</v>
      </c>
      <c r="B81" s="112" t="s">
        <v>274</v>
      </c>
      <c r="C81" s="135"/>
      <c r="D81" s="134"/>
      <c r="E81" s="150">
        <f t="shared" si="83"/>
        <v>0</v>
      </c>
      <c r="F81" s="150">
        <f t="shared" si="84"/>
        <v>0</v>
      </c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391"/>
      <c r="T81" s="154"/>
    </row>
    <row r="82" spans="1:20" ht="25.5" hidden="1" customHeight="1" x14ac:dyDescent="0.25">
      <c r="A82" s="146" t="s">
        <v>275</v>
      </c>
      <c r="B82" s="112" t="s">
        <v>276</v>
      </c>
      <c r="C82" s="135"/>
      <c r="D82" s="134"/>
      <c r="E82" s="150">
        <f t="shared" si="83"/>
        <v>0</v>
      </c>
      <c r="F82" s="150">
        <f t="shared" si="84"/>
        <v>0</v>
      </c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391"/>
      <c r="T82" s="154"/>
    </row>
    <row r="83" spans="1:20" ht="25.5" customHeight="1" x14ac:dyDescent="0.25">
      <c r="A83" s="145" t="s">
        <v>277</v>
      </c>
      <c r="B83" s="114" t="s">
        <v>278</v>
      </c>
      <c r="C83" s="140">
        <v>8790.77</v>
      </c>
      <c r="D83" s="149">
        <v>0</v>
      </c>
      <c r="E83" s="150">
        <f t="shared" si="83"/>
        <v>0</v>
      </c>
      <c r="F83" s="150">
        <f t="shared" si="84"/>
        <v>0</v>
      </c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277"/>
      <c r="T83" s="154"/>
    </row>
    <row r="84" spans="1:20" ht="25.5" hidden="1" customHeight="1" x14ac:dyDescent="0.25">
      <c r="A84" s="146" t="s">
        <v>279</v>
      </c>
      <c r="B84" s="112" t="s">
        <v>280</v>
      </c>
      <c r="C84" s="140"/>
      <c r="D84" s="149"/>
      <c r="E84" s="150">
        <f t="shared" si="83"/>
        <v>0</v>
      </c>
      <c r="F84" s="150">
        <f t="shared" si="84"/>
        <v>0</v>
      </c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277"/>
      <c r="T84" s="154"/>
    </row>
    <row r="85" spans="1:20" ht="25.5" hidden="1" customHeight="1" x14ac:dyDescent="0.25">
      <c r="A85" s="146" t="s">
        <v>281</v>
      </c>
      <c r="B85" s="115" t="s">
        <v>282</v>
      </c>
      <c r="C85" s="140"/>
      <c r="D85" s="149"/>
      <c r="E85" s="150">
        <f t="shared" si="83"/>
        <v>0</v>
      </c>
      <c r="F85" s="150">
        <f t="shared" si="84"/>
        <v>0</v>
      </c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277"/>
      <c r="T85" s="154"/>
    </row>
    <row r="86" spans="1:20" ht="25.5" customHeight="1" x14ac:dyDescent="0.25">
      <c r="A86" s="144">
        <v>4224</v>
      </c>
      <c r="B86" s="110" t="s">
        <v>301</v>
      </c>
      <c r="C86" s="156">
        <v>242119.44</v>
      </c>
      <c r="D86" s="152">
        <v>220096.43</v>
      </c>
      <c r="E86" s="152">
        <f>SUM(F86-D86)</f>
        <v>48101.049999999988</v>
      </c>
      <c r="F86" s="150">
        <f>SUM(G86:R86)</f>
        <v>268197.48</v>
      </c>
      <c r="G86" s="149"/>
      <c r="H86" s="149"/>
      <c r="I86" s="150">
        <v>108746.48</v>
      </c>
      <c r="J86" s="150">
        <v>55000</v>
      </c>
      <c r="K86" s="149"/>
      <c r="L86" s="152">
        <v>21135</v>
      </c>
      <c r="M86" s="149"/>
      <c r="N86" s="150">
        <v>26316</v>
      </c>
      <c r="O86" s="149"/>
      <c r="P86" s="150">
        <v>57000</v>
      </c>
      <c r="Q86" s="149"/>
      <c r="R86" s="277"/>
      <c r="T86" s="154"/>
    </row>
    <row r="87" spans="1:20" ht="25.5" hidden="1" customHeight="1" x14ac:dyDescent="0.25">
      <c r="A87" s="123" t="s">
        <v>283</v>
      </c>
      <c r="B87" s="147" t="s">
        <v>284</v>
      </c>
      <c r="C87" s="140"/>
      <c r="D87" s="149"/>
      <c r="E87" s="149"/>
      <c r="F87" s="150">
        <f t="shared" si="84"/>
        <v>0</v>
      </c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277"/>
      <c r="T87" s="154"/>
    </row>
    <row r="88" spans="1:20" ht="25.5" customHeight="1" x14ac:dyDescent="0.25">
      <c r="A88" s="144">
        <v>4227</v>
      </c>
      <c r="B88" s="113" t="s">
        <v>285</v>
      </c>
      <c r="C88" s="149">
        <v>0</v>
      </c>
      <c r="D88" s="149">
        <v>0</v>
      </c>
      <c r="E88" s="149">
        <f>SUM(F88-D88)</f>
        <v>6847.5</v>
      </c>
      <c r="F88" s="150">
        <f t="shared" si="84"/>
        <v>6847.5</v>
      </c>
      <c r="G88" s="149"/>
      <c r="H88" s="149"/>
      <c r="I88" s="150">
        <v>4847.5</v>
      </c>
      <c r="J88" s="149"/>
      <c r="K88" s="149"/>
      <c r="L88" s="149"/>
      <c r="M88" s="149"/>
      <c r="N88" s="149"/>
      <c r="O88" s="149"/>
      <c r="P88" s="150">
        <v>2000</v>
      </c>
      <c r="Q88" s="149"/>
      <c r="R88" s="277"/>
      <c r="T88" s="154"/>
    </row>
    <row r="89" spans="1:20" ht="25.5" hidden="1" customHeight="1" x14ac:dyDescent="0.25">
      <c r="A89" s="111" t="s">
        <v>286</v>
      </c>
      <c r="B89" s="112" t="s">
        <v>287</v>
      </c>
      <c r="C89" s="135">
        <v>0</v>
      </c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391"/>
      <c r="T89" s="154"/>
    </row>
    <row r="90" spans="1:20" ht="30" customHeight="1" x14ac:dyDescent="0.25">
      <c r="A90" s="94" t="s">
        <v>288</v>
      </c>
      <c r="B90" s="116" t="s">
        <v>289</v>
      </c>
      <c r="C90" s="143">
        <f>SUM(C91)</f>
        <v>30473.4</v>
      </c>
      <c r="D90" s="143">
        <f t="shared" ref="D90:R90" si="85">SUM(D91)</f>
        <v>33000</v>
      </c>
      <c r="E90" s="143">
        <f t="shared" si="85"/>
        <v>-2526</v>
      </c>
      <c r="F90" s="143">
        <f t="shared" si="85"/>
        <v>30474</v>
      </c>
      <c r="G90" s="143">
        <f t="shared" si="85"/>
        <v>0</v>
      </c>
      <c r="H90" s="143">
        <f t="shared" si="85"/>
        <v>0</v>
      </c>
      <c r="I90" s="143">
        <f t="shared" si="85"/>
        <v>0</v>
      </c>
      <c r="J90" s="143">
        <f t="shared" si="85"/>
        <v>0</v>
      </c>
      <c r="K90" s="143">
        <f t="shared" si="85"/>
        <v>0</v>
      </c>
      <c r="L90" s="143">
        <f t="shared" si="85"/>
        <v>0</v>
      </c>
      <c r="M90" s="143"/>
      <c r="N90" s="143">
        <f t="shared" si="85"/>
        <v>0</v>
      </c>
      <c r="O90" s="143">
        <f t="shared" si="85"/>
        <v>0</v>
      </c>
      <c r="P90" s="143">
        <f t="shared" si="85"/>
        <v>30474</v>
      </c>
      <c r="Q90" s="143">
        <f t="shared" si="85"/>
        <v>0</v>
      </c>
      <c r="R90" s="148">
        <f t="shared" si="85"/>
        <v>0</v>
      </c>
      <c r="T90" s="154"/>
    </row>
    <row r="91" spans="1:20" ht="30" customHeight="1" x14ac:dyDescent="0.25">
      <c r="A91" s="111" t="s">
        <v>303</v>
      </c>
      <c r="B91" s="112" t="s">
        <v>290</v>
      </c>
      <c r="C91" s="135">
        <v>30473.4</v>
      </c>
      <c r="D91" s="136">
        <v>33000</v>
      </c>
      <c r="E91" s="136">
        <f>SUM(F91-D91)</f>
        <v>-2526</v>
      </c>
      <c r="F91" s="136">
        <v>30474</v>
      </c>
      <c r="G91" s="134"/>
      <c r="H91" s="134"/>
      <c r="I91" s="134"/>
      <c r="J91" s="135"/>
      <c r="K91" s="134"/>
      <c r="L91" s="134"/>
      <c r="M91" s="134"/>
      <c r="N91" s="134"/>
      <c r="O91" s="134"/>
      <c r="P91" s="135">
        <v>30474</v>
      </c>
      <c r="Q91" s="134"/>
      <c r="R91" s="391"/>
      <c r="T91" s="154"/>
    </row>
    <row r="92" spans="1:20" ht="24.75" customHeight="1" x14ac:dyDescent="0.25">
      <c r="A92" s="94" t="s">
        <v>291</v>
      </c>
      <c r="B92" s="116" t="s">
        <v>292</v>
      </c>
      <c r="C92" s="143">
        <f>SUM(C93)</f>
        <v>0</v>
      </c>
      <c r="D92" s="143">
        <f t="shared" ref="D92:R92" si="86">SUM(D93)</f>
        <v>0</v>
      </c>
      <c r="E92" s="143"/>
      <c r="F92" s="143"/>
      <c r="G92" s="143">
        <f t="shared" si="86"/>
        <v>0</v>
      </c>
      <c r="H92" s="143">
        <f t="shared" si="86"/>
        <v>0</v>
      </c>
      <c r="I92" s="143">
        <f t="shared" si="86"/>
        <v>0</v>
      </c>
      <c r="J92" s="143">
        <f t="shared" si="86"/>
        <v>0</v>
      </c>
      <c r="K92" s="143">
        <f t="shared" si="86"/>
        <v>0</v>
      </c>
      <c r="L92" s="143">
        <f t="shared" si="86"/>
        <v>0</v>
      </c>
      <c r="M92" s="143"/>
      <c r="N92" s="143">
        <f t="shared" si="86"/>
        <v>0</v>
      </c>
      <c r="O92" s="143">
        <f t="shared" si="86"/>
        <v>0</v>
      </c>
      <c r="P92" s="143">
        <f t="shared" si="86"/>
        <v>0</v>
      </c>
      <c r="Q92" s="143">
        <f t="shared" si="86"/>
        <v>0</v>
      </c>
      <c r="R92" s="143">
        <f t="shared" si="86"/>
        <v>0</v>
      </c>
      <c r="T92" s="154"/>
    </row>
    <row r="93" spans="1:20" ht="26.25" customHeight="1" x14ac:dyDescent="0.25">
      <c r="A93" s="92" t="s">
        <v>293</v>
      </c>
      <c r="B93" s="113" t="s">
        <v>294</v>
      </c>
      <c r="C93" s="135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391"/>
      <c r="T93" s="154"/>
    </row>
    <row r="94" spans="1:20" ht="30" customHeight="1" x14ac:dyDescent="0.25">
      <c r="A94" s="105">
        <v>45</v>
      </c>
      <c r="B94" s="106" t="s">
        <v>295</v>
      </c>
      <c r="C94" s="155">
        <f>SUM(C95+C97+C100)</f>
        <v>108644.62</v>
      </c>
      <c r="D94" s="155">
        <f t="shared" ref="D94:R94" si="87">SUM(D95+D97+D100)</f>
        <v>142022.1</v>
      </c>
      <c r="E94" s="155">
        <f t="shared" si="87"/>
        <v>-2775.9600000000082</v>
      </c>
      <c r="F94" s="155">
        <f t="shared" si="87"/>
        <v>139246.14000000001</v>
      </c>
      <c r="G94" s="138">
        <f t="shared" si="87"/>
        <v>0</v>
      </c>
      <c r="H94" s="138">
        <f t="shared" si="87"/>
        <v>0</v>
      </c>
      <c r="I94" s="155">
        <f t="shared" si="87"/>
        <v>95746.14</v>
      </c>
      <c r="J94" s="155">
        <f t="shared" si="87"/>
        <v>43500</v>
      </c>
      <c r="K94" s="138">
        <f t="shared" si="87"/>
        <v>0</v>
      </c>
      <c r="L94" s="138">
        <f t="shared" si="87"/>
        <v>0</v>
      </c>
      <c r="M94" s="138"/>
      <c r="N94" s="138">
        <f t="shared" si="87"/>
        <v>0</v>
      </c>
      <c r="O94" s="138">
        <f t="shared" si="87"/>
        <v>0</v>
      </c>
      <c r="P94" s="138">
        <f t="shared" si="87"/>
        <v>0</v>
      </c>
      <c r="Q94" s="138">
        <f t="shared" si="87"/>
        <v>0</v>
      </c>
      <c r="R94" s="138">
        <f t="shared" si="87"/>
        <v>0</v>
      </c>
      <c r="T94" s="154"/>
    </row>
    <row r="95" spans="1:20" ht="32.25" customHeight="1" x14ac:dyDescent="0.25">
      <c r="A95" s="107">
        <v>451</v>
      </c>
      <c r="B95" s="108" t="s">
        <v>296</v>
      </c>
      <c r="C95" s="142">
        <f>SUM(C96)</f>
        <v>108644.62</v>
      </c>
      <c r="D95" s="142">
        <f t="shared" ref="D95:R95" si="88">SUM(D96)</f>
        <v>128749.82</v>
      </c>
      <c r="E95" s="142">
        <f t="shared" si="88"/>
        <v>1763.3199999999924</v>
      </c>
      <c r="F95" s="142">
        <f t="shared" si="88"/>
        <v>130513.14</v>
      </c>
      <c r="G95" s="142">
        <f t="shared" si="88"/>
        <v>0</v>
      </c>
      <c r="H95" s="142">
        <f t="shared" si="88"/>
        <v>0</v>
      </c>
      <c r="I95" s="142">
        <f t="shared" si="88"/>
        <v>87013.14</v>
      </c>
      <c r="J95" s="142">
        <f t="shared" si="88"/>
        <v>43500</v>
      </c>
      <c r="K95" s="142">
        <f t="shared" si="88"/>
        <v>0</v>
      </c>
      <c r="L95" s="142">
        <f t="shared" si="88"/>
        <v>0</v>
      </c>
      <c r="M95" s="142"/>
      <c r="N95" s="142">
        <f t="shared" si="88"/>
        <v>0</v>
      </c>
      <c r="O95" s="142">
        <f t="shared" si="88"/>
        <v>0</v>
      </c>
      <c r="P95" s="142">
        <f t="shared" si="88"/>
        <v>0</v>
      </c>
      <c r="Q95" s="142">
        <f t="shared" si="88"/>
        <v>0</v>
      </c>
      <c r="R95" s="142">
        <f t="shared" si="88"/>
        <v>0</v>
      </c>
      <c r="T95" s="154"/>
    </row>
    <row r="96" spans="1:20" ht="33.75" customHeight="1" x14ac:dyDescent="0.25">
      <c r="A96" s="122">
        <v>4511</v>
      </c>
      <c r="B96" s="110" t="s">
        <v>296</v>
      </c>
      <c r="C96" s="140">
        <v>108644.62</v>
      </c>
      <c r="D96" s="140">
        <v>128749.82</v>
      </c>
      <c r="E96" s="140">
        <f>SUM(F96-D96)</f>
        <v>1763.3199999999924</v>
      </c>
      <c r="F96" s="140">
        <f>SUM(G96:R96)</f>
        <v>130513.14</v>
      </c>
      <c r="G96" s="149"/>
      <c r="H96" s="149"/>
      <c r="I96" s="152">
        <v>87013.14</v>
      </c>
      <c r="J96" s="152">
        <v>43500</v>
      </c>
      <c r="K96" s="149"/>
      <c r="L96" s="149"/>
      <c r="M96" s="149"/>
      <c r="N96" s="149"/>
      <c r="O96" s="149"/>
      <c r="P96" s="149"/>
      <c r="Q96" s="149"/>
      <c r="R96" s="277"/>
      <c r="T96" s="154"/>
    </row>
    <row r="97" spans="1:20" ht="35.25" customHeight="1" x14ac:dyDescent="0.25">
      <c r="A97" s="107">
        <v>452</v>
      </c>
      <c r="B97" s="108" t="s">
        <v>297</v>
      </c>
      <c r="C97" s="142">
        <f>SUM(C98)</f>
        <v>0</v>
      </c>
      <c r="D97" s="142">
        <f t="shared" ref="D97:F97" si="89">SUM(D98)</f>
        <v>13272.28</v>
      </c>
      <c r="E97" s="142">
        <f t="shared" si="89"/>
        <v>-4539.2800000000007</v>
      </c>
      <c r="F97" s="142">
        <f t="shared" si="89"/>
        <v>8733</v>
      </c>
      <c r="G97" s="142">
        <f t="shared" ref="G97:R97" si="90">SUM(G98)</f>
        <v>0</v>
      </c>
      <c r="H97" s="142">
        <f t="shared" si="90"/>
        <v>0</v>
      </c>
      <c r="I97" s="143">
        <f t="shared" si="90"/>
        <v>8733</v>
      </c>
      <c r="J97" s="142">
        <f t="shared" si="90"/>
        <v>0</v>
      </c>
      <c r="K97" s="142">
        <f t="shared" si="90"/>
        <v>0</v>
      </c>
      <c r="L97" s="142">
        <f t="shared" si="90"/>
        <v>0</v>
      </c>
      <c r="M97" s="142"/>
      <c r="N97" s="142">
        <f t="shared" si="90"/>
        <v>0</v>
      </c>
      <c r="O97" s="142">
        <f t="shared" si="90"/>
        <v>0</v>
      </c>
      <c r="P97" s="142">
        <f t="shared" si="90"/>
        <v>0</v>
      </c>
      <c r="Q97" s="142">
        <f t="shared" si="90"/>
        <v>0</v>
      </c>
      <c r="R97" s="142">
        <f t="shared" si="90"/>
        <v>0</v>
      </c>
      <c r="T97" s="154"/>
    </row>
    <row r="98" spans="1:20" ht="30" customHeight="1" x14ac:dyDescent="0.25">
      <c r="A98" s="122">
        <v>4521</v>
      </c>
      <c r="B98" s="110" t="s">
        <v>297</v>
      </c>
      <c r="C98" s="140">
        <v>0</v>
      </c>
      <c r="D98" s="149">
        <v>13272.28</v>
      </c>
      <c r="E98" s="149">
        <f>SUM(F98-D98)</f>
        <v>-4539.2800000000007</v>
      </c>
      <c r="F98" s="149">
        <f>SUM(G98:R98)</f>
        <v>8733</v>
      </c>
      <c r="G98" s="149"/>
      <c r="H98" s="149"/>
      <c r="I98" s="156">
        <v>8733</v>
      </c>
      <c r="J98" s="149"/>
      <c r="K98" s="149"/>
      <c r="L98" s="149"/>
      <c r="M98" s="149"/>
      <c r="N98" s="149"/>
      <c r="O98" s="149"/>
      <c r="P98" s="149"/>
      <c r="Q98" s="149"/>
      <c r="R98" s="277"/>
      <c r="T98" s="154"/>
    </row>
    <row r="99" spans="1:20" ht="20.25" hidden="1" customHeight="1" x14ac:dyDescent="0.25">
      <c r="A99" s="87">
        <v>452110</v>
      </c>
      <c r="B99" s="117" t="s">
        <v>297</v>
      </c>
      <c r="C99" s="135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391"/>
      <c r="T99" s="154"/>
    </row>
    <row r="100" spans="1:20" ht="27.75" hidden="1" customHeight="1" x14ac:dyDescent="0.25">
      <c r="A100" s="107">
        <v>454</v>
      </c>
      <c r="B100" s="108" t="s">
        <v>298</v>
      </c>
      <c r="C100" s="142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390"/>
    </row>
    <row r="101" spans="1:20" ht="22.5" hidden="1" customHeight="1" x14ac:dyDescent="0.25">
      <c r="A101" s="109">
        <v>4541</v>
      </c>
      <c r="B101" s="110" t="s">
        <v>298</v>
      </c>
      <c r="C101" s="140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</row>
    <row r="102" spans="1:20" ht="26.25" hidden="1" customHeight="1" x14ac:dyDescent="0.25">
      <c r="A102" s="87">
        <v>4541</v>
      </c>
      <c r="B102" s="117" t="s">
        <v>299</v>
      </c>
      <c r="C102" s="135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</row>
    <row r="103" spans="1:20" hidden="1" x14ac:dyDescent="0.25"/>
    <row r="104" spans="1:20" hidden="1" x14ac:dyDescent="0.25"/>
    <row r="105" spans="1:20" x14ac:dyDescent="0.25">
      <c r="B105" s="373" t="s">
        <v>443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1:20" x14ac:dyDescent="0.25">
      <c r="B106" s="373" t="s">
        <v>437</v>
      </c>
      <c r="C106" s="43"/>
      <c r="D106" s="71"/>
      <c r="E106" s="71"/>
      <c r="F106" s="71"/>
      <c r="G106" s="71"/>
      <c r="H106" s="43"/>
      <c r="I106" s="38"/>
      <c r="J106" s="43"/>
      <c r="K106" s="43"/>
      <c r="L106" s="43"/>
      <c r="M106" s="43"/>
      <c r="N106" s="72" t="s">
        <v>127</v>
      </c>
      <c r="O106" s="73"/>
    </row>
    <row r="107" spans="1:20" x14ac:dyDescent="0.25">
      <c r="B107" s="374"/>
      <c r="C107" s="39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72"/>
      <c r="O107" s="73"/>
    </row>
    <row r="108" spans="1:20" x14ac:dyDescent="0.25">
      <c r="B108" s="74" t="s">
        <v>128</v>
      </c>
      <c r="C108" s="39"/>
      <c r="D108" s="43"/>
      <c r="E108" s="43"/>
      <c r="F108" s="43"/>
      <c r="G108" s="43"/>
      <c r="H108" s="43"/>
      <c r="I108" s="43"/>
      <c r="J108" s="39"/>
      <c r="K108" s="39"/>
      <c r="L108" s="43"/>
      <c r="M108" s="43"/>
      <c r="N108" s="75" t="s">
        <v>129</v>
      </c>
      <c r="O108" s="76"/>
    </row>
    <row r="109" spans="1:20" ht="15.75" x14ac:dyDescent="0.25">
      <c r="B109" s="1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1"/>
      <c r="O109" s="1"/>
    </row>
    <row r="110" spans="1:20" ht="15.75" x14ac:dyDescent="0.25">
      <c r="B110" s="77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77"/>
      <c r="O110" s="77"/>
    </row>
    <row r="111" spans="1:20" x14ac:dyDescent="0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1:20" x14ac:dyDescent="0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</sheetData>
  <mergeCells count="26">
    <mergeCell ref="B3:B4"/>
    <mergeCell ref="A3:A4"/>
    <mergeCell ref="G1:R1"/>
    <mergeCell ref="J2:J4"/>
    <mergeCell ref="K2:K4"/>
    <mergeCell ref="P2:P4"/>
    <mergeCell ref="Q2:Q4"/>
    <mergeCell ref="D3:D4"/>
    <mergeCell ref="C3:C4"/>
    <mergeCell ref="R2:R4"/>
    <mergeCell ref="C1:C2"/>
    <mergeCell ref="D1:D2"/>
    <mergeCell ref="E1:E2"/>
    <mergeCell ref="E3:E4"/>
    <mergeCell ref="C71:R71"/>
    <mergeCell ref="G2:I2"/>
    <mergeCell ref="G3:G4"/>
    <mergeCell ref="H3:H4"/>
    <mergeCell ref="I3:I4"/>
    <mergeCell ref="L2:O2"/>
    <mergeCell ref="L3:L4"/>
    <mergeCell ref="N3:N4"/>
    <mergeCell ref="O3:O4"/>
    <mergeCell ref="F1:F2"/>
    <mergeCell ref="F3:F4"/>
    <mergeCell ref="M3:M4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 </vt:lpstr>
      <vt:lpstr>SADRŽAJ</vt:lpstr>
      <vt:lpstr>SAŽETAK</vt:lpstr>
      <vt:lpstr>OPĆI DIO-RN PR I RAS</vt:lpstr>
      <vt:lpstr>OPĆI DIO-RASH PREMA FUNKCIJ KLA</vt:lpstr>
      <vt:lpstr>OPĆI DIO RN FINANCIRA</vt:lpstr>
      <vt:lpstr>POSEBAN DIO</vt:lpstr>
      <vt:lpstr>prihodi</vt:lpstr>
      <vt:lpstr>rashodi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2023-12-06T09:14:24Z</dcterms:modified>
</cp:coreProperties>
</file>